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'Competitiva'!$A$2:$L$774</definedName>
    <definedName name="_xlnm._FilterDatabase" localSheetId="1" hidden="1">'Giovanili'!$A$2:$H$2</definedName>
    <definedName name="_xlnm.Print_Area" localSheetId="0">'Competitiva'!$A$1:$K$274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<sst xmlns="http://schemas.openxmlformats.org/spreadsheetml/2006/main" count="1341" uniqueCount="423">
  <si>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</si>
  <si>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</si>
  <si>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</si>
  <si>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</si>
  <si>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</si>
  <si>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</si>
  <si>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</si>
  <si>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</si>
  <si>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</si>
  <si>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</si>
  <si>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</si>
  <si>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</si>
  <si>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</si>
  <si>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</si>
  <si>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</si>
  <si>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</si>
  <si>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</si>
  <si>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</si>
  <si>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</si>
  <si>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</si>
  <si>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</si>
  <si>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</si>
  <si>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</si>
  <si>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Classifica a punteggio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</si>
  <si>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</si>
  <si>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</si>
  <si>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</si>
  <si>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</si>
  <si>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</si>
  <si>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</si>
  <si>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</si>
  <si>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</si>
  <si>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25° Scarpinata di Ravacciano</t>
  </si>
  <si>
    <t>Ravacciano (SI)</t>
  </si>
  <si>
    <t>Martinelli Lorenzo</t>
  </si>
  <si>
    <t>M</t>
  </si>
  <si>
    <t>A.S.D. G. Pod.  R. Valenti</t>
  </si>
  <si>
    <t>Paganelli Alessandro</t>
  </si>
  <si>
    <t>A.S.D. Pol. Chianciano</t>
  </si>
  <si>
    <t>Valentini Giacomo</t>
  </si>
  <si>
    <t>Spagnolo Stefano</t>
  </si>
  <si>
    <t>S.S.D.S. Mens Sana In Corpore Sano</t>
  </si>
  <si>
    <t>Tumino Lorenzo</t>
  </si>
  <si>
    <t>A.S.D. Il Gregge Ribelle</t>
  </si>
  <si>
    <t>Vigni Leonardo</t>
  </si>
  <si>
    <t>Nottolini Claudio</t>
  </si>
  <si>
    <t>UISP Abbadia S.Salvatore ASD</t>
  </si>
  <si>
    <t>Cencini Luca</t>
  </si>
  <si>
    <t>A.S.D. Atletica Sinalunga</t>
  </si>
  <si>
    <t>Pillitteri Fabio</t>
  </si>
  <si>
    <t>La Cava Alessandro</t>
  </si>
  <si>
    <t>Ghiro Fabio</t>
  </si>
  <si>
    <t>A.S.D. Aurora Arci Ravacciano 1948</t>
  </si>
  <si>
    <t>Santucci Marco</t>
  </si>
  <si>
    <t>Ischi Paolo</t>
  </si>
  <si>
    <t>A.S.D. La Chianina</t>
  </si>
  <si>
    <t>Peparini Andrea</t>
  </si>
  <si>
    <t>Schirosi Giuseppe</t>
  </si>
  <si>
    <t>A.S.D.Le Ancelle</t>
  </si>
  <si>
    <t>Carpino Angela</t>
  </si>
  <si>
    <t>F</t>
  </si>
  <si>
    <t>Brogi Fabio</t>
  </si>
  <si>
    <t>Frullanti Cesare</t>
  </si>
  <si>
    <t>Rosati Andrea</t>
  </si>
  <si>
    <t>Sanna Coccone Salvatore</t>
  </si>
  <si>
    <t>Torluccio Luca</t>
  </si>
  <si>
    <t>Volpi Roberto</t>
  </si>
  <si>
    <t>Michelagnoli Giuseppe</t>
  </si>
  <si>
    <t>Ass.Polisportiva Dil.S.Gimignano</t>
  </si>
  <si>
    <t>Cerretani Francesco</t>
  </si>
  <si>
    <t>Betti Michele</t>
  </si>
  <si>
    <t>A.S.D. Sienarunners</t>
  </si>
  <si>
    <t>Marconi Francesco</t>
  </si>
  <si>
    <t>C.R. Banca Monte dei Paschi di Siena</t>
  </si>
  <si>
    <t>Pelacchi Luca</t>
  </si>
  <si>
    <t>G.S. Il Fiorino  A.S.D.</t>
  </si>
  <si>
    <t>Caini Marco</t>
  </si>
  <si>
    <t>Palestra Equinox</t>
  </si>
  <si>
    <t>Oggiano Giorgio</t>
  </si>
  <si>
    <t>Isolotto A.P.D.</t>
  </si>
  <si>
    <t>Guasparri Ilaria</t>
  </si>
  <si>
    <t>Burroni Giovanni</t>
  </si>
  <si>
    <t>A.S.D. S.P. Torre del Mangia</t>
  </si>
  <si>
    <t>Busciolano Sandro</t>
  </si>
  <si>
    <t>Cucco Roberto</t>
  </si>
  <si>
    <t>Buracchi Luca</t>
  </si>
  <si>
    <t>Regina Francesco</t>
  </si>
  <si>
    <t>Giannitti Pietro</t>
  </si>
  <si>
    <t>Brandini Mirko</t>
  </si>
  <si>
    <t>Peccianti Luca</t>
  </si>
  <si>
    <t>A.S.D. G.S. Monteaperti</t>
  </si>
  <si>
    <t>Bagnai Danny</t>
  </si>
  <si>
    <t>A.S.D. G.S. Cappuccini 1972</t>
  </si>
  <si>
    <t>D'Elia Camillo</t>
  </si>
  <si>
    <t>Gazzei Marco</t>
  </si>
  <si>
    <t>A.S.D.Pol.Olimpia</t>
  </si>
  <si>
    <t>Magi Marco</t>
  </si>
  <si>
    <t>Atl. Sestini</t>
  </si>
  <si>
    <t>Scalzo Antonio</t>
  </si>
  <si>
    <t>A.S.D. G.S. Bellavista</t>
  </si>
  <si>
    <t>Becatti  Stefano</t>
  </si>
  <si>
    <t>Brunelli Adriano</t>
  </si>
  <si>
    <t>Betti Guido</t>
  </si>
  <si>
    <t>Pierangioli Raniero</t>
  </si>
  <si>
    <t>Gruppo Pod. I Risorti Buonconvento A.S.D</t>
  </si>
  <si>
    <t>Nardi Jacopo</t>
  </si>
  <si>
    <t>Gruppo Sportivo Lucignano Val D'Arbia</t>
  </si>
  <si>
    <t>Della Corte Salvatore</t>
  </si>
  <si>
    <t>Pol. Rinascita Montevarchi</t>
  </si>
  <si>
    <t>Municchi Marcella</t>
  </si>
  <si>
    <t>Negrini Luca</t>
  </si>
  <si>
    <t>Zingoni Nicola</t>
  </si>
  <si>
    <t>Pica Gabriele</t>
  </si>
  <si>
    <t>Moraschini Luca</t>
  </si>
  <si>
    <t>Pieri Carlo</t>
  </si>
  <si>
    <t>Tavarnelle U. P.</t>
  </si>
  <si>
    <t>Gravina Sebastiano</t>
  </si>
  <si>
    <t>Casula Luigi</t>
  </si>
  <si>
    <t>Dondoli Francesco</t>
  </si>
  <si>
    <t>Capolingua Giuseppe</t>
  </si>
  <si>
    <t>Rosai Francesco</t>
  </si>
  <si>
    <t>Tiberi Lucia</t>
  </si>
  <si>
    <t>Brizzi Luciano</t>
  </si>
  <si>
    <t>Onori Massimo</t>
  </si>
  <si>
    <t>Cral Whirlpool</t>
  </si>
  <si>
    <t>Perugini Federica</t>
  </si>
  <si>
    <t>Lisi Andrea</t>
  </si>
  <si>
    <t>Cioli Roberto</t>
  </si>
  <si>
    <t>Meccariello Luigi</t>
  </si>
  <si>
    <t>Belardi Stefano</t>
  </si>
  <si>
    <t>Provvedi Franco</t>
  </si>
  <si>
    <t>Coli Luigi</t>
  </si>
  <si>
    <t>Politi Mario</t>
  </si>
  <si>
    <t>Ciacci Davide</t>
  </si>
  <si>
    <t>Rossi Giacomo</t>
  </si>
  <si>
    <t>Del Canto Attilio</t>
  </si>
  <si>
    <t>Ciacci Michele</t>
  </si>
  <si>
    <t>Ciampolini Fabrizio</t>
  </si>
  <si>
    <t>Scopelliti Tania</t>
  </si>
  <si>
    <t>G.S. Polizia di Stato</t>
  </si>
  <si>
    <t>Franceschini Mauro</t>
  </si>
  <si>
    <t>Sampieri Fabio</t>
  </si>
  <si>
    <t>Donadio Angelo</t>
  </si>
  <si>
    <t>Grunwald Eva</t>
  </si>
  <si>
    <t>Luivan Settignano C.S.</t>
  </si>
  <si>
    <t>Mannini Andrea</t>
  </si>
  <si>
    <t>Martinelli Anita</t>
  </si>
  <si>
    <t>Brogioni Paolo</t>
  </si>
  <si>
    <t xml:space="preserve">De Mitri Mirko Antonio </t>
  </si>
  <si>
    <t>Provvedi Stefano</t>
  </si>
  <si>
    <t>Cantagalli Guido</t>
  </si>
  <si>
    <t>Viti Filippo</t>
  </si>
  <si>
    <t>Anselmi Simone</t>
  </si>
  <si>
    <t>Mencacci Gianni</t>
  </si>
  <si>
    <t>Aronica Riccardo</t>
  </si>
  <si>
    <t>Bonifacio Andrea</t>
  </si>
  <si>
    <t>Fusi Mauro</t>
  </si>
  <si>
    <t>Chellini Sandra</t>
  </si>
  <si>
    <t>Ghini Francesco</t>
  </si>
  <si>
    <t>Forte Marco</t>
  </si>
  <si>
    <t>Bonifacio Marco</t>
  </si>
  <si>
    <t>Marzocchi Silva</t>
  </si>
  <si>
    <t>Chini Alessandro</t>
  </si>
  <si>
    <t>Sprignoli Elisa</t>
  </si>
  <si>
    <t>Gamberucci Davide</t>
  </si>
  <si>
    <t>Rondini Simone</t>
  </si>
  <si>
    <t>Nasini Enrico</t>
  </si>
  <si>
    <t>Squillace Francesco</t>
  </si>
  <si>
    <t>Botarelli Nicola</t>
  </si>
  <si>
    <t>C.S. Olimpia Poggio Al Vento A.S.D.</t>
  </si>
  <si>
    <t>Carobelli Giulio</t>
  </si>
  <si>
    <t>Poggialini Stefano</t>
  </si>
  <si>
    <t>Frullanti Enzo</t>
  </si>
  <si>
    <t>Del Bello Barbara</t>
  </si>
  <si>
    <t>Sinopoli Italia</t>
  </si>
  <si>
    <t>Societa' Trieste</t>
  </si>
  <si>
    <t>Pellegrini Alessandro</t>
  </si>
  <si>
    <t>Borgianni Simone</t>
  </si>
  <si>
    <t>Nicchi Santi</t>
  </si>
  <si>
    <t>Leoncini Riccardo</t>
  </si>
  <si>
    <t>Bacci Filippo</t>
  </si>
  <si>
    <t>Panti Silviamaria</t>
  </si>
  <si>
    <t>Pepi Luciano</t>
  </si>
  <si>
    <t>Garrasi Sebastiano</t>
  </si>
  <si>
    <t>Artini Ubaldo</t>
  </si>
  <si>
    <t>Silva Laudijane</t>
  </si>
  <si>
    <t>Vescovini Donelio</t>
  </si>
  <si>
    <t>Le Torri Podismo A.S.D.</t>
  </si>
  <si>
    <t>Marroni Edoardo</t>
  </si>
  <si>
    <t>Mulinacci Pietro</t>
  </si>
  <si>
    <t>Mala' Stepanka</t>
  </si>
  <si>
    <t>Ricci Veronica</t>
  </si>
  <si>
    <t>Arena Antonio</t>
  </si>
  <si>
    <t>Liverani Patrizia</t>
  </si>
  <si>
    <t>Forzini Stefano</t>
  </si>
  <si>
    <t>Pierattelli Luigi</t>
  </si>
  <si>
    <t>Agnelli Marcello</t>
  </si>
  <si>
    <t>Avis Zero Positivo A.P.D.</t>
  </si>
  <si>
    <t>Corsi Filippo</t>
  </si>
  <si>
    <t>Draghi Riccardo</t>
  </si>
  <si>
    <t>Goracci Mario</t>
  </si>
  <si>
    <t>Fani Azelio</t>
  </si>
  <si>
    <t>Dopo Lavoro Ferroviario Grosseto</t>
  </si>
  <si>
    <t>Civai Gianni</t>
  </si>
  <si>
    <t>Floriani Cinzia</t>
  </si>
  <si>
    <t>Chini Antonella</t>
  </si>
  <si>
    <t>Salvatori Eleonora</t>
  </si>
  <si>
    <t>Pintore Mariangela</t>
  </si>
  <si>
    <t>Gelsi Ada Lucia</t>
  </si>
  <si>
    <t>Corsi Marco</t>
  </si>
  <si>
    <t>Trovato Emanuele</t>
  </si>
  <si>
    <t>Vullo Vincenzo</t>
  </si>
  <si>
    <t>Maffei Marco</t>
  </si>
  <si>
    <t>Cristel Carlo</t>
  </si>
  <si>
    <t>Burroni Luca</t>
  </si>
  <si>
    <t>Caoduro Enzo</t>
  </si>
  <si>
    <t>Bianchini Eugenio</t>
  </si>
  <si>
    <t>Conti Lorenzo</t>
  </si>
  <si>
    <t>Taddeucci Paolo</t>
  </si>
  <si>
    <t>Volterrani Alessandro</t>
  </si>
  <si>
    <t>Cacace Carmela</t>
  </si>
  <si>
    <t>Bongini Elisa</t>
  </si>
  <si>
    <t>Nustrini Marco</t>
  </si>
  <si>
    <t>Avellis Vincenzo</t>
  </si>
  <si>
    <t>Muzzi Federica</t>
  </si>
  <si>
    <t>Barabuffi Aliberto</t>
  </si>
  <si>
    <t>Viciani Emanuele</t>
  </si>
  <si>
    <t>Buonsanti Giovanni</t>
  </si>
  <si>
    <t>G.P.D.M. di Lecce</t>
  </si>
  <si>
    <t>Fiorini Niccolo'</t>
  </si>
  <si>
    <t>Ciommo Antonella</t>
  </si>
  <si>
    <t>Pinassi Michele</t>
  </si>
  <si>
    <t>Borgogni Roberta</t>
  </si>
  <si>
    <t>Nissum Mikkel</t>
  </si>
  <si>
    <t>Guiggiani Roberto</t>
  </si>
  <si>
    <t>Lovari Matteo</t>
  </si>
  <si>
    <t>Chiari Alessandro</t>
  </si>
  <si>
    <t>Butini Paolo Stefano</t>
  </si>
  <si>
    <t>Fiorini Filippo</t>
  </si>
  <si>
    <t>Aldinucci Carlo</t>
  </si>
  <si>
    <t>Pasquini Gilberto</t>
  </si>
  <si>
    <t>Maestrini Tiberio</t>
  </si>
  <si>
    <t>Podistica Val di Pesa A.S.D.</t>
  </si>
  <si>
    <t>Ferroni Arrigo</t>
  </si>
  <si>
    <t>Di Crescenzo Innocenzo</t>
  </si>
  <si>
    <t>Memmi Tamara</t>
  </si>
  <si>
    <t>Zoda Giuseppe</t>
  </si>
  <si>
    <t>Leoncini Marco</t>
  </si>
  <si>
    <t>Cassamally Meg</t>
  </si>
  <si>
    <t>Pini Alberto</t>
  </si>
  <si>
    <t>Mucciarini Massimo</t>
  </si>
  <si>
    <t>Stefanucci Paola</t>
  </si>
  <si>
    <t>Amaddii Roberto</t>
  </si>
  <si>
    <t>Corsi Ilaria</t>
  </si>
  <si>
    <t>Del Vespa Anna</t>
  </si>
  <si>
    <t>Zanelli Claudio</t>
  </si>
  <si>
    <t>Calzoni Simona</t>
  </si>
  <si>
    <t>Mencacci Gianna</t>
  </si>
  <si>
    <t>Ricci Riccardo</t>
  </si>
  <si>
    <t>Di Bisceglie Maurizio</t>
  </si>
  <si>
    <t>Zanchi Cinzia</t>
  </si>
  <si>
    <t>Giannetti Claudio</t>
  </si>
  <si>
    <t>Fabbri Francesco</t>
  </si>
  <si>
    <t>Vannini Giuseppe</t>
  </si>
  <si>
    <t>Calandra Vincenzo</t>
  </si>
  <si>
    <t>Serpi Claudio</t>
  </si>
  <si>
    <t>Monteriggioni Sport Cultura A.S.D.</t>
  </si>
  <si>
    <t>Faiola Guglielmo</t>
  </si>
  <si>
    <t>Bigliazzi Paola</t>
  </si>
  <si>
    <t>Gozzi Alessia</t>
  </si>
  <si>
    <t>De Luca Adriano</t>
  </si>
  <si>
    <t>Rapaccini Daria</t>
  </si>
  <si>
    <t>Rotunno Paolo</t>
  </si>
  <si>
    <t>Tomelleri Cesare</t>
  </si>
  <si>
    <t>Maggi  Martina</t>
  </si>
  <si>
    <t>Di Clemente Marco</t>
  </si>
  <si>
    <t>Tognetti Linda</t>
  </si>
  <si>
    <t>Martellini Giampiero</t>
  </si>
  <si>
    <t>Pampaloni Barbara</t>
  </si>
  <si>
    <t>Campetella Alessio</t>
  </si>
  <si>
    <t>Lodovichi Franco</t>
  </si>
  <si>
    <t>Ruiz Coll Juan Carlos</t>
  </si>
  <si>
    <t>Guerrini Luca</t>
  </si>
  <si>
    <t>Ceccotti Paolo</t>
  </si>
  <si>
    <t>Bartolini Alvaro</t>
  </si>
  <si>
    <t>Mangli Ilir</t>
  </si>
  <si>
    <t>Beninati Gerlando</t>
  </si>
  <si>
    <t>Biffaroni Giuseppe</t>
  </si>
  <si>
    <t>Serni Clarissa</t>
  </si>
  <si>
    <t>Pratesi Enzo</t>
  </si>
  <si>
    <t>Cinelli Michele</t>
  </si>
  <si>
    <t>Brunelli Cecilia</t>
  </si>
  <si>
    <t>Chesi Rino</t>
  </si>
  <si>
    <t>Salvatori Mauro</t>
  </si>
  <si>
    <t>G.P.A. Libertas Siena</t>
  </si>
  <si>
    <t>Niccolini Sabrina</t>
  </si>
  <si>
    <t>Mucciarelli Leonello</t>
  </si>
  <si>
    <t>Vanacore Sergio</t>
  </si>
  <si>
    <t>Bracci Roberto</t>
  </si>
  <si>
    <t>Barbieri Aurora Francesca</t>
  </si>
  <si>
    <t>Caliani Vanessa</t>
  </si>
  <si>
    <t>Scarpini Fabrizio</t>
  </si>
  <si>
    <t>Crezzini Arturo</t>
  </si>
  <si>
    <t>Giovani Cinzia</t>
  </si>
  <si>
    <t>Franci Gianni</t>
  </si>
  <si>
    <t>Bianciardi Ranieri</t>
  </si>
  <si>
    <t>Bastianoni Laura</t>
  </si>
  <si>
    <t>Vescovini Cinzia</t>
  </si>
  <si>
    <t>Fabbri Roberta</t>
  </si>
  <si>
    <t>Pepi Valerio</t>
  </si>
  <si>
    <t>Bandinelli Laura</t>
  </si>
  <si>
    <t>Porcelli Giulia</t>
  </si>
  <si>
    <t>Fastelli Lorena</t>
  </si>
  <si>
    <t>Savino Mario</t>
  </si>
  <si>
    <t>Barberini Pietro</t>
  </si>
  <si>
    <t>Martinelli Gabriella</t>
  </si>
  <si>
    <t xml:space="preserve">Lorenzini Alessandro </t>
  </si>
  <si>
    <t>Chiarelli Emanuela</t>
  </si>
  <si>
    <t>Lorenzini Gilberto</t>
  </si>
  <si>
    <t>Tinfena Cristina</t>
  </si>
  <si>
    <t>Cenni Marco</t>
  </si>
  <si>
    <t>Baganti Gabriele</t>
  </si>
  <si>
    <t>Berchicci Alessandra</t>
  </si>
  <si>
    <t>Scarpone Elisa</t>
  </si>
  <si>
    <t>Massa Martina</t>
  </si>
  <si>
    <t>Cappannoli Tatiana</t>
  </si>
  <si>
    <t>Ugolini Lucia</t>
  </si>
  <si>
    <t>Giannasi Luana</t>
  </si>
  <si>
    <t>Salvadori Domenico</t>
  </si>
  <si>
    <t>Trambusti Ilaria</t>
  </si>
  <si>
    <t>Pignata Marco</t>
  </si>
  <si>
    <t>Scolafurru Giovanni</t>
  </si>
  <si>
    <t>Fanetti Alessandra</t>
  </si>
  <si>
    <t>Ulivelli Marco</t>
  </si>
  <si>
    <t>De Felice Gianfranco</t>
  </si>
  <si>
    <t>Giannetti Doriano</t>
  </si>
  <si>
    <t>Fradiani Laura</t>
  </si>
  <si>
    <t>Monciatti Simone</t>
  </si>
  <si>
    <t>Galluzzi Galliano</t>
  </si>
  <si>
    <t>Pini Silvia</t>
  </si>
  <si>
    <t>Nannetti Giuliano</t>
  </si>
  <si>
    <t>Casolaro Ilaria</t>
  </si>
  <si>
    <t>Zanin Michela</t>
  </si>
  <si>
    <t>Agricoli Paolo</t>
  </si>
  <si>
    <t>Rosati Giuseppe</t>
  </si>
  <si>
    <t>Primo escluso da cat.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</si>
  <si>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</si>
  <si>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</si>
  <si>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</si>
  <si>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</si>
  <si>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</si>
  <si>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</si>
  <si>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</si>
  <si>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Prima esclusa da cat.</t>
  </si>
  <si>
    <t>F-45 SENIORES FEMM.</t>
  </si>
  <si>
    <t>I-60 VETERANI MASCH.</t>
  </si>
  <si>
    <t>H-55 VETERANI MASCH.</t>
  </si>
  <si>
    <t>D-35 SENIORES FEMM.</t>
  </si>
  <si>
    <t>H-55 VETERANI FEMM.</t>
  </si>
  <si>
    <t>A-20 SENIORES FEMM.</t>
  </si>
  <si>
    <t>L-65 VETERANI MASCH.</t>
  </si>
  <si>
    <t>G-50 VETERANI FEMM.</t>
  </si>
  <si>
    <t>E-40 SENIORES FEMM.</t>
  </si>
  <si>
    <t>C-30 SENIORES FEMM.</t>
  </si>
  <si>
    <t>M-70 VETERANI MASCH.</t>
  </si>
  <si>
    <t>B-25 SENIORES FEMM.</t>
  </si>
  <si>
    <t xml:space="preserve">Franceschini Francesco </t>
  </si>
  <si>
    <t>Tozzi Caterina</t>
  </si>
  <si>
    <t>Marra Vittorio</t>
  </si>
  <si>
    <t>Onori Davide</t>
  </si>
  <si>
    <t>Libero</t>
  </si>
  <si>
    <t>Marconi Giovanni</t>
  </si>
  <si>
    <t>Fanali Diego</t>
  </si>
  <si>
    <t>G.S. Alberino 1949 asd</t>
  </si>
  <si>
    <t>Paciotti Emma</t>
  </si>
  <si>
    <t>Rossi Sofia</t>
  </si>
  <si>
    <t>Pulcinelli Christian</t>
  </si>
  <si>
    <t>Martini Alessio</t>
  </si>
  <si>
    <t>Tozzi Giovanni</t>
  </si>
  <si>
    <t>Gamberucci Matilde</t>
  </si>
  <si>
    <t>Minutella Duccio</t>
  </si>
  <si>
    <t>Sani Francesca</t>
  </si>
  <si>
    <t>Anichini Francesco</t>
  </si>
  <si>
    <t>Grisostomi Costantino</t>
  </si>
  <si>
    <t>Paciotti Giulia</t>
  </si>
  <si>
    <t>Riccucci Noemi</t>
  </si>
  <si>
    <t>Rossi Costanza</t>
  </si>
  <si>
    <t>Hagbe Hagbe Rhapael</t>
  </si>
  <si>
    <t>Dafir Adam</t>
  </si>
  <si>
    <t>Bastianoni Matteo</t>
  </si>
  <si>
    <t>Malavolti Matteo</t>
  </si>
  <si>
    <t>Marra Tommaso</t>
  </si>
  <si>
    <t>Rocchetti Thomas</t>
  </si>
  <si>
    <t>Bartalini Sara</t>
  </si>
  <si>
    <t xml:space="preserve">Corsi Giulio </t>
  </si>
  <si>
    <t>Bimbi Gabriele</t>
  </si>
  <si>
    <t>Hagbe Hagbe Alfred</t>
  </si>
  <si>
    <t>Paciotti Tommaso</t>
  </si>
  <si>
    <t>Brogi Erica</t>
  </si>
  <si>
    <t>Cipriani Alice</t>
  </si>
  <si>
    <t>Nannetti Alice</t>
  </si>
  <si>
    <t>Corsi Giovanni</t>
  </si>
  <si>
    <t>Riccucci Elenia</t>
  </si>
  <si>
    <t>M' Barek Mohamed</t>
  </si>
  <si>
    <t>Sani Gabriele</t>
  </si>
  <si>
    <t>Cipriani Federico</t>
  </si>
  <si>
    <t>Costantino Giakalis</t>
  </si>
  <si>
    <t>Nottolini Costanza</t>
  </si>
  <si>
    <t>Checcacci Alessandra</t>
  </si>
  <si>
    <t>PRIMI PASSI MASCH.</t>
  </si>
  <si>
    <t>PRIMI PASSI FEMM.</t>
  </si>
  <si>
    <t>PULCINI MASCH.</t>
  </si>
  <si>
    <t>PULCINI FEMM.</t>
  </si>
  <si>
    <t>ESORDIENTI MASCH.</t>
  </si>
  <si>
    <t>ESORDIENTI FEMM.</t>
  </si>
  <si>
    <t>RAGAZZI</t>
  </si>
  <si>
    <t>RAGAZZE</t>
  </si>
  <si>
    <t>ALLIEVI</t>
  </si>
  <si>
    <t>CADETTI</t>
  </si>
  <si>
    <t>CADETTE</t>
  </si>
  <si>
    <t>TOTALE</t>
  </si>
  <si>
    <t>Km. 12,5</t>
  </si>
  <si>
    <t>25^ Scarpinata di Ravacciano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</si>
</sst>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7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6" fillId="0" borderId="18" xfId="46" applyFont="1" applyBorder="1" applyAlignment="1" applyProtection="1">
      <alignment horizontal="right"/>
      <protection/>
    </xf>
    <xf numFmtId="0" fontId="6" fillId="0" borderId="19" xfId="46" applyFont="1" applyBorder="1" applyAlignment="1" applyProtection="1" quotePrefix="1">
      <alignment horizontal="center"/>
      <protection/>
    </xf>
    <xf numFmtId="164" fontId="6" fillId="0" borderId="19" xfId="46" applyNumberFormat="1" applyFont="1" applyBorder="1" applyAlignment="1" applyProtection="1" quotePrefix="1">
      <alignment horizontal="center"/>
      <protection/>
    </xf>
    <xf numFmtId="1" fontId="6" fillId="0" borderId="19" xfId="46" applyNumberFormat="1" applyFont="1" applyBorder="1" applyAlignment="1" applyProtection="1" quotePrefix="1">
      <alignment horizontal="center"/>
      <protection/>
    </xf>
    <xf numFmtId="0" fontId="6" fillId="0" borderId="20" xfId="46" applyFont="1" applyFill="1" applyBorder="1" applyAlignment="1" applyProtection="1">
      <alignment horizontal="right"/>
      <protection/>
    </xf>
    <xf numFmtId="169" fontId="6" fillId="0" borderId="19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9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5" fillId="0" borderId="17" xfId="0" applyFont="1" applyBorder="1" applyAlignment="1">
      <alignment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178" fontId="18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" fontId="0" fillId="0" borderId="14" xfId="43" applyNumberFormat="1" applyFont="1" applyBorder="1" applyAlignment="1">
      <alignment horizontal="center"/>
    </xf>
    <xf numFmtId="0" fontId="52" fillId="0" borderId="21" xfId="0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23" xfId="43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24" xfId="0" applyFont="1" applyBorder="1" applyAlignment="1" quotePrefix="1">
      <alignment horizontal="center" vertical="center"/>
    </xf>
    <xf numFmtId="0" fontId="17" fillId="0" borderId="25" xfId="0" applyFont="1" applyBorder="1" applyAlignment="1" quotePrefix="1">
      <alignment horizontal="center" vertical="center"/>
    </xf>
    <xf numFmtId="167" fontId="17" fillId="0" borderId="26" xfId="0" applyNumberFormat="1" applyFont="1" applyBorder="1" applyAlignment="1" quotePrefix="1">
      <alignment horizontal="center" vertical="center"/>
    </xf>
    <xf numFmtId="167" fontId="17" fillId="0" borderId="27" xfId="0" applyNumberFormat="1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8" fontId="16" fillId="0" borderId="26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6" xfId="46" applyFont="1" applyBorder="1" applyAlignment="1" applyProtection="1">
      <alignment horizontal="right"/>
      <protection/>
    </xf>
    <xf numFmtId="0" fontId="10" fillId="0" borderId="18" xfId="46" applyFont="1" applyBorder="1" applyAlignment="1" applyProtection="1">
      <alignment horizontal="center" wrapText="1"/>
      <protection/>
    </xf>
    <xf numFmtId="0" fontId="10" fillId="0" borderId="35" xfId="46" applyFont="1" applyBorder="1" applyAlignment="1" applyProtection="1">
      <alignment horizontal="center" wrapText="1"/>
      <protection/>
    </xf>
    <xf numFmtId="168" fontId="10" fillId="0" borderId="18" xfId="46" applyNumberFormat="1" applyFont="1" applyBorder="1" applyAlignment="1" applyProtection="1">
      <alignment horizontal="center" wrapText="1"/>
      <protection/>
    </xf>
    <xf numFmtId="168" fontId="10" fillId="0" borderId="35" xfId="46" applyNumberFormat="1" applyFont="1" applyBorder="1" applyAlignment="1" applyProtection="1">
      <alignment horizontal="center" wrapText="1"/>
      <protection/>
    </xf>
    <xf numFmtId="0" fontId="10" fillId="0" borderId="18" xfId="46" applyFont="1" applyBorder="1" applyAlignment="1" applyProtection="1">
      <alignment horizontal="center"/>
      <protection/>
    </xf>
    <xf numFmtId="0" fontId="10" fillId="0" borderId="35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6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38.00390625" style="0" customWidth="1"/>
    <col min="6" max="6" width="5.8515625" style="2" customWidth="1"/>
    <col min="7" max="7" width="8.8515625" style="1" customWidth="1"/>
    <col min="8" max="8" width="9.28125" style="0" customWidth="1"/>
    <col min="9" max="9" width="9.7109375" style="0" customWidth="1"/>
    <col min="10" max="10" width="23.42187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58" t="s">
        <v>32</v>
      </c>
      <c r="B1" s="58"/>
      <c r="C1" s="58"/>
      <c r="D1" s="58"/>
      <c r="E1" s="14" t="s">
        <v>33</v>
      </c>
      <c r="F1" s="14" t="s">
        <v>26</v>
      </c>
      <c r="G1" s="41">
        <v>12.5</v>
      </c>
      <c r="H1" s="14"/>
      <c r="I1" s="14"/>
      <c r="J1" s="4">
        <v>42519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42" t="s">
        <v>4</v>
      </c>
      <c r="H2" s="3" t="s">
        <v>24</v>
      </c>
      <c r="I2" s="3" t="s">
        <v>25</v>
      </c>
      <c r="J2" s="3" t="s">
        <v>5</v>
      </c>
      <c r="K2" s="3" t="s">
        <v>31</v>
      </c>
      <c r="L2" s="3" t="s">
        <v>7</v>
      </c>
      <c r="M2" s="28" t="s">
        <v>20</v>
      </c>
      <c r="N2" s="26" t="s">
        <v>21</v>
      </c>
    </row>
    <row r="3" spans="1:14" ht="15">
      <c r="A3" s="47">
        <v>1</v>
      </c>
      <c r="B3" s="34">
        <v>230</v>
      </c>
      <c r="C3" s="35" t="s">
        <v>34</v>
      </c>
      <c r="D3" s="36" t="s">
        <v>35</v>
      </c>
      <c r="E3" s="37" t="s">
        <v>36</v>
      </c>
      <c r="F3" s="36">
        <v>1992</v>
      </c>
      <c r="G3" s="48">
        <v>0.03211111111158971</v>
      </c>
      <c r="H3" s="49">
        <v>16.21972318314926</v>
      </c>
      <c r="I3" s="44">
        <v>0.0025688888889271767</v>
      </c>
      <c r="J3" s="38" t="s">
        <v>345</v>
      </c>
      <c r="K3" s="36">
        <v>1</v>
      </c>
      <c r="L3" s="43"/>
      <c r="M3" s="29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7">
        <v>2</v>
      </c>
      <c r="B4" s="34">
        <v>200</v>
      </c>
      <c r="C4" s="35" t="s">
        <v>37</v>
      </c>
      <c r="D4" s="36" t="s">
        <v>35</v>
      </c>
      <c r="E4" s="37" t="s">
        <v>38</v>
      </c>
      <c r="F4" s="36">
        <v>1986</v>
      </c>
      <c r="G4" s="48">
        <v>0.03366203703626525</v>
      </c>
      <c r="H4" s="49">
        <v>15.472424701221202</v>
      </c>
      <c r="I4" s="44">
        <v>0.00269296296290122</v>
      </c>
      <c r="J4" s="38" t="s">
        <v>346</v>
      </c>
      <c r="K4" s="36">
        <v>1</v>
      </c>
      <c r="L4" s="43"/>
      <c r="M4" s="29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7">
        <v>3</v>
      </c>
      <c r="B5" s="34">
        <v>194</v>
      </c>
      <c r="C5" s="35" t="s">
        <v>39</v>
      </c>
      <c r="D5" s="36" t="s">
        <v>35</v>
      </c>
      <c r="E5" s="37" t="s">
        <v>38</v>
      </c>
      <c r="F5" s="36">
        <v>1981</v>
      </c>
      <c r="G5" s="48">
        <v>0.034078703705745284</v>
      </c>
      <c r="H5" s="49">
        <v>15.283249557568316</v>
      </c>
      <c r="I5" s="44">
        <v>0.0027262962964596225</v>
      </c>
      <c r="J5" s="38" t="s">
        <v>347</v>
      </c>
      <c r="K5" s="36">
        <v>1</v>
      </c>
      <c r="L5" s="43"/>
      <c r="M5" s="29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7">
        <v>4</v>
      </c>
      <c r="B6" s="34">
        <v>155</v>
      </c>
      <c r="C6" s="35" t="s">
        <v>40</v>
      </c>
      <c r="D6" s="36" t="s">
        <v>35</v>
      </c>
      <c r="E6" s="37" t="s">
        <v>41</v>
      </c>
      <c r="F6" s="36">
        <v>1992</v>
      </c>
      <c r="G6" s="48">
        <v>0.03439120370603632</v>
      </c>
      <c r="H6" s="49">
        <v>15.144376387207318</v>
      </c>
      <c r="I6" s="44">
        <v>0.002751296296482906</v>
      </c>
      <c r="J6" s="38" t="s">
        <v>348</v>
      </c>
      <c r="K6" s="36">
        <v>1</v>
      </c>
      <c r="L6" s="43"/>
      <c r="M6" s="29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7">
        <v>5</v>
      </c>
      <c r="B7" s="34">
        <v>398</v>
      </c>
      <c r="C7" s="35" t="s">
        <v>42</v>
      </c>
      <c r="D7" s="36" t="s">
        <v>35</v>
      </c>
      <c r="E7" s="37" t="s">
        <v>43</v>
      </c>
      <c r="F7" s="36">
        <v>1968</v>
      </c>
      <c r="G7" s="48">
        <v>0.03442592592909932</v>
      </c>
      <c r="H7" s="49">
        <v>15.1291016661686</v>
      </c>
      <c r="I7" s="44">
        <v>0.0027540740743279457</v>
      </c>
      <c r="J7" s="38" t="s">
        <v>349</v>
      </c>
      <c r="K7" s="36">
        <v>1</v>
      </c>
      <c r="L7" s="43"/>
      <c r="M7" s="29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7">
        <v>6</v>
      </c>
      <c r="B8" s="34">
        <v>449</v>
      </c>
      <c r="C8" s="35" t="s">
        <v>44</v>
      </c>
      <c r="D8" s="36" t="s">
        <v>35</v>
      </c>
      <c r="E8" s="37" t="s">
        <v>41</v>
      </c>
      <c r="F8" s="36">
        <v>1974</v>
      </c>
      <c r="G8" s="48">
        <v>0.034611111113918014</v>
      </c>
      <c r="H8" s="49">
        <v>15.048154091877533</v>
      </c>
      <c r="I8" s="44">
        <v>0.002768888889113441</v>
      </c>
      <c r="J8" s="38" t="s">
        <v>350</v>
      </c>
      <c r="K8" s="36">
        <v>1</v>
      </c>
      <c r="L8" s="43"/>
      <c r="M8" s="29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7">
        <v>7</v>
      </c>
      <c r="B9" s="34">
        <v>222</v>
      </c>
      <c r="C9" s="35" t="s">
        <v>45</v>
      </c>
      <c r="D9" s="36" t="s">
        <v>35</v>
      </c>
      <c r="E9" s="37" t="s">
        <v>46</v>
      </c>
      <c r="F9" s="36">
        <v>1962</v>
      </c>
      <c r="G9" s="48">
        <v>0.0349120370374294</v>
      </c>
      <c r="H9" s="49">
        <v>14.918445829297925</v>
      </c>
      <c r="I9" s="44">
        <v>0.002792962962994352</v>
      </c>
      <c r="J9" s="38" t="s">
        <v>351</v>
      </c>
      <c r="K9" s="36">
        <v>1</v>
      </c>
      <c r="L9" s="43"/>
      <c r="M9" s="29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7">
        <v>8</v>
      </c>
      <c r="B10" s="34">
        <v>439</v>
      </c>
      <c r="C10" s="35" t="s">
        <v>47</v>
      </c>
      <c r="D10" s="36" t="s">
        <v>35</v>
      </c>
      <c r="E10" s="37" t="s">
        <v>48</v>
      </c>
      <c r="F10" s="36">
        <v>1976</v>
      </c>
      <c r="G10" s="48">
        <v>0.03525925926078344</v>
      </c>
      <c r="H10" s="49">
        <v>14.77153361280684</v>
      </c>
      <c r="I10" s="44">
        <v>0.002820740740862675</v>
      </c>
      <c r="J10" s="38" t="s">
        <v>350</v>
      </c>
      <c r="K10" s="36">
        <v>2</v>
      </c>
      <c r="L10" s="43"/>
      <c r="M10" s="29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7">
        <v>9</v>
      </c>
      <c r="B11" s="34">
        <v>149</v>
      </c>
      <c r="C11" s="35" t="s">
        <v>49</v>
      </c>
      <c r="D11" s="36" t="s">
        <v>35</v>
      </c>
      <c r="E11" s="37" t="s">
        <v>41</v>
      </c>
      <c r="F11" s="36">
        <v>1991</v>
      </c>
      <c r="G11" s="48">
        <v>0.03532870370690944</v>
      </c>
      <c r="H11" s="49">
        <v>14.742497705384842</v>
      </c>
      <c r="I11" s="44">
        <v>0.002826296296552755</v>
      </c>
      <c r="J11" s="38" t="s">
        <v>352</v>
      </c>
      <c r="K11" s="36">
        <v>1</v>
      </c>
      <c r="L11" s="43"/>
      <c r="M11" s="29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7">
        <v>10</v>
      </c>
      <c r="B12" s="34">
        <v>395</v>
      </c>
      <c r="C12" s="35" t="s">
        <v>50</v>
      </c>
      <c r="D12" s="36" t="s">
        <v>35</v>
      </c>
      <c r="E12" s="37" t="s">
        <v>43</v>
      </c>
      <c r="F12" s="36">
        <v>1974</v>
      </c>
      <c r="G12" s="48">
        <v>0.03544444444560213</v>
      </c>
      <c r="H12" s="49">
        <v>14.694357366291213</v>
      </c>
      <c r="I12" s="44">
        <v>0.0028355555556481703</v>
      </c>
      <c r="J12" s="38" t="s">
        <v>350</v>
      </c>
      <c r="K12" s="36">
        <v>3</v>
      </c>
      <c r="L12" s="43"/>
      <c r="M12" s="29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7">
        <v>11</v>
      </c>
      <c r="B13" s="34">
        <v>245</v>
      </c>
      <c r="C13" s="35" t="s">
        <v>51</v>
      </c>
      <c r="D13" s="36" t="s">
        <v>35</v>
      </c>
      <c r="E13" s="37" t="s">
        <v>52</v>
      </c>
      <c r="F13" s="36">
        <v>1965</v>
      </c>
      <c r="G13" s="48">
        <v>0.035675925930263475</v>
      </c>
      <c r="H13" s="49">
        <v>14.599013753740207</v>
      </c>
      <c r="I13" s="44">
        <v>0.002854074074421078</v>
      </c>
      <c r="J13" s="38" t="s">
        <v>351</v>
      </c>
      <c r="K13" s="36">
        <v>2</v>
      </c>
      <c r="L13" s="43"/>
      <c r="M13" s="29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7">
        <v>12</v>
      </c>
      <c r="B14" s="34">
        <v>153</v>
      </c>
      <c r="C14" s="35" t="s">
        <v>53</v>
      </c>
      <c r="D14" s="36" t="s">
        <v>35</v>
      </c>
      <c r="E14" s="37" t="s">
        <v>41</v>
      </c>
      <c r="F14" s="36">
        <v>1975</v>
      </c>
      <c r="G14" s="48">
        <v>0.035710648146050517</v>
      </c>
      <c r="H14" s="49">
        <v>14.584818824996203</v>
      </c>
      <c r="I14" s="44">
        <v>0.0028568518516840415</v>
      </c>
      <c r="J14" s="38" t="s">
        <v>350</v>
      </c>
      <c r="K14" s="36">
        <v>4</v>
      </c>
      <c r="L14" s="43"/>
      <c r="M14" s="29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7">
        <v>13</v>
      </c>
      <c r="B15" s="34">
        <v>253</v>
      </c>
      <c r="C15" s="35" t="s">
        <v>54</v>
      </c>
      <c r="D15" s="36" t="s">
        <v>35</v>
      </c>
      <c r="E15" s="37" t="s">
        <v>55</v>
      </c>
      <c r="F15" s="36">
        <v>1971</v>
      </c>
      <c r="G15" s="48">
        <v>0.03580324073845986</v>
      </c>
      <c r="H15" s="49">
        <v>14.547100278937988</v>
      </c>
      <c r="I15" s="44">
        <v>0.002864259259076789</v>
      </c>
      <c r="J15" s="38" t="s">
        <v>349</v>
      </c>
      <c r="K15" s="36">
        <v>2</v>
      </c>
      <c r="L15" s="43"/>
      <c r="M15" s="29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7">
        <v>14</v>
      </c>
      <c r="B16" s="34">
        <v>189</v>
      </c>
      <c r="C16" s="35" t="s">
        <v>56</v>
      </c>
      <c r="D16" s="36" t="s">
        <v>35</v>
      </c>
      <c r="E16" s="37" t="s">
        <v>38</v>
      </c>
      <c r="F16" s="36">
        <v>1991</v>
      </c>
      <c r="G16" s="48">
        <v>0.03586111111508217</v>
      </c>
      <c r="H16" s="49">
        <v>14.523625095215904</v>
      </c>
      <c r="I16" s="44">
        <v>0.0028688888892065734</v>
      </c>
      <c r="J16" s="38" t="s">
        <v>352</v>
      </c>
      <c r="K16" s="36">
        <v>2</v>
      </c>
      <c r="L16" s="43"/>
      <c r="M16" s="29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7">
        <v>15</v>
      </c>
      <c r="B17" s="34">
        <v>43</v>
      </c>
      <c r="C17" s="35" t="s">
        <v>57</v>
      </c>
      <c r="D17" s="36" t="s">
        <v>35</v>
      </c>
      <c r="E17" s="37" t="s">
        <v>58</v>
      </c>
      <c r="F17" s="36">
        <v>1972</v>
      </c>
      <c r="G17" s="48">
        <v>0.03595370370749151</v>
      </c>
      <c r="H17" s="49">
        <v>14.486221991777988</v>
      </c>
      <c r="I17" s="44">
        <v>0.002876296296599321</v>
      </c>
      <c r="J17" s="38" t="s">
        <v>350</v>
      </c>
      <c r="K17" s="36">
        <v>5</v>
      </c>
      <c r="L17" s="43"/>
      <c r="M17" s="29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7">
        <v>16</v>
      </c>
      <c r="B18" s="34">
        <v>122</v>
      </c>
      <c r="C18" s="35" t="s">
        <v>59</v>
      </c>
      <c r="D18" s="36" t="s">
        <v>60</v>
      </c>
      <c r="E18" s="37" t="s">
        <v>41</v>
      </c>
      <c r="F18" s="36">
        <v>1987</v>
      </c>
      <c r="G18" s="48">
        <v>0.03598842593055451</v>
      </c>
      <c r="H18" s="49">
        <v>14.472245447421498</v>
      </c>
      <c r="I18" s="44">
        <v>0.002879074074444361</v>
      </c>
      <c r="J18" s="38" t="s">
        <v>353</v>
      </c>
      <c r="K18" s="36">
        <v>1</v>
      </c>
      <c r="L18" s="43"/>
      <c r="M18" s="29">
        <f>IF(B18="","",COUNTIF($D$3:D18,D18)-IF(D18="M",COUNTIF($Q$3:Q18,"M"))-IF(D18="F",COUNTIF($Q$3:Q18,"F")))</f>
        <v>1</v>
      </c>
      <c r="N18" s="2">
        <f t="shared" si="0"/>
        <v>16</v>
      </c>
    </row>
    <row r="19" spans="1:14" ht="15">
      <c r="A19" s="47">
        <v>17</v>
      </c>
      <c r="B19" s="34">
        <v>171</v>
      </c>
      <c r="C19" s="35" t="s">
        <v>61</v>
      </c>
      <c r="D19" s="36" t="s">
        <v>35</v>
      </c>
      <c r="E19" s="37" t="s">
        <v>36</v>
      </c>
      <c r="F19" s="36">
        <v>1972</v>
      </c>
      <c r="G19" s="48">
        <v>0.03612731481553055</v>
      </c>
      <c r="H19" s="49">
        <v>14.416607932052438</v>
      </c>
      <c r="I19" s="44">
        <v>0.002890185185242444</v>
      </c>
      <c r="J19" s="38" t="s">
        <v>350</v>
      </c>
      <c r="K19" s="36">
        <v>6</v>
      </c>
      <c r="L19" s="43"/>
      <c r="M19" s="29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47">
        <v>18</v>
      </c>
      <c r="B20" s="34">
        <v>176</v>
      </c>
      <c r="C20" s="35" t="s">
        <v>62</v>
      </c>
      <c r="D20" s="36" t="s">
        <v>35</v>
      </c>
      <c r="E20" s="37" t="s">
        <v>36</v>
      </c>
      <c r="F20" s="36">
        <v>1980</v>
      </c>
      <c r="G20" s="48">
        <v>0.03633564814663259</v>
      </c>
      <c r="H20" s="49">
        <v>14.33394916285817</v>
      </c>
      <c r="I20" s="44">
        <v>0.0029068518517306073</v>
      </c>
      <c r="J20" s="38" t="s">
        <v>347</v>
      </c>
      <c r="K20" s="36">
        <v>2</v>
      </c>
      <c r="L20" s="43"/>
      <c r="M20" s="29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47">
        <v>19</v>
      </c>
      <c r="B21" s="34">
        <v>202</v>
      </c>
      <c r="C21" s="35" t="s">
        <v>63</v>
      </c>
      <c r="D21" s="36" t="s">
        <v>35</v>
      </c>
      <c r="E21" s="37" t="s">
        <v>38</v>
      </c>
      <c r="F21" s="36">
        <v>1984</v>
      </c>
      <c r="G21" s="48">
        <v>0.03647453703888459</v>
      </c>
      <c r="H21" s="49">
        <v>14.279367899257664</v>
      </c>
      <c r="I21" s="44">
        <v>0.0029179629631107674</v>
      </c>
      <c r="J21" s="38" t="s">
        <v>346</v>
      </c>
      <c r="K21" s="36">
        <v>2</v>
      </c>
      <c r="L21" s="43"/>
      <c r="M21" s="29">
        <f>IF(B21="","",COUNTIF($D$3:D21,D21)-IF(D21="M",COUNTIF($Q$3:Q21,"M"))-IF(D21="F",COUNTIF($Q$3:Q21,"F")))</f>
        <v>18</v>
      </c>
      <c r="N21" s="2">
        <f t="shared" si="0"/>
        <v>19</v>
      </c>
    </row>
    <row r="22" spans="1:14" ht="15">
      <c r="A22" s="47">
        <v>20</v>
      </c>
      <c r="B22" s="34">
        <v>128</v>
      </c>
      <c r="C22" s="35" t="s">
        <v>64</v>
      </c>
      <c r="D22" s="36" t="s">
        <v>35</v>
      </c>
      <c r="E22" s="37" t="s">
        <v>41</v>
      </c>
      <c r="F22" s="36">
        <v>1980</v>
      </c>
      <c r="G22" s="48">
        <v>0.03649768518516794</v>
      </c>
      <c r="H22" s="49">
        <v>14.27031140991351</v>
      </c>
      <c r="I22" s="44">
        <v>0.002919814814813435</v>
      </c>
      <c r="J22" s="38" t="s">
        <v>347</v>
      </c>
      <c r="K22" s="36">
        <v>3</v>
      </c>
      <c r="L22" s="43"/>
      <c r="M22" s="29">
        <f>IF(B22="","",COUNTIF($D$3:D22,D22)-IF(D22="M",COUNTIF($Q$3:Q22,"M"))-IF(D22="F",COUNTIF($Q$3:Q22,"F")))</f>
        <v>19</v>
      </c>
      <c r="N22" s="2">
        <f t="shared" si="0"/>
        <v>20</v>
      </c>
    </row>
    <row r="23" spans="1:14" ht="15">
      <c r="A23" s="47">
        <v>21</v>
      </c>
      <c r="B23" s="34">
        <v>157</v>
      </c>
      <c r="C23" s="35" t="s">
        <v>65</v>
      </c>
      <c r="D23" s="36" t="s">
        <v>35</v>
      </c>
      <c r="E23" s="37" t="s">
        <v>41</v>
      </c>
      <c r="F23" s="36">
        <v>1989</v>
      </c>
      <c r="G23" s="48">
        <v>0.036520833331451286</v>
      </c>
      <c r="H23" s="49">
        <v>14.261266401191294</v>
      </c>
      <c r="I23" s="44">
        <v>0.002921666666516103</v>
      </c>
      <c r="J23" s="38" t="s">
        <v>352</v>
      </c>
      <c r="K23" s="36">
        <v>3</v>
      </c>
      <c r="L23" s="43"/>
      <c r="M23" s="29">
        <f>IF(B23="","",COUNTIF($D$3:D23,D23)-IF(D23="M",COUNTIF($Q$3:Q23,"M"))-IF(D23="F",COUNTIF($Q$3:Q23,"F")))</f>
        <v>20</v>
      </c>
      <c r="N23" s="2">
        <f t="shared" si="0"/>
        <v>21</v>
      </c>
    </row>
    <row r="24" spans="1:14" ht="15">
      <c r="A24" s="47">
        <v>22</v>
      </c>
      <c r="B24" s="34">
        <v>166</v>
      </c>
      <c r="C24" s="35" t="s">
        <v>66</v>
      </c>
      <c r="D24" s="36" t="s">
        <v>35</v>
      </c>
      <c r="E24" s="37" t="s">
        <v>41</v>
      </c>
      <c r="F24" s="36">
        <v>1973</v>
      </c>
      <c r="G24" s="48">
        <v>0.03656712963129394</v>
      </c>
      <c r="H24" s="49">
        <v>14.243210735567475</v>
      </c>
      <c r="I24" s="44">
        <v>0.002925370370503515</v>
      </c>
      <c r="J24" s="38" t="s">
        <v>350</v>
      </c>
      <c r="K24" s="36">
        <v>7</v>
      </c>
      <c r="L24" s="43"/>
      <c r="M24" s="29">
        <f>IF(B24="","",COUNTIF($D$3:D24,D24)-IF(D24="M",COUNTIF($Q$3:Q24,"M"))-IF(D24="F",COUNTIF($Q$3:Q24,"F")))</f>
        <v>21</v>
      </c>
      <c r="N24" s="2">
        <f t="shared" si="0"/>
        <v>22</v>
      </c>
    </row>
    <row r="25" spans="1:14" ht="15">
      <c r="A25" s="47">
        <v>23</v>
      </c>
      <c r="B25" s="34">
        <v>4</v>
      </c>
      <c r="C25" s="35" t="s">
        <v>67</v>
      </c>
      <c r="D25" s="36" t="s">
        <v>35</v>
      </c>
      <c r="E25" s="37" t="s">
        <v>68</v>
      </c>
      <c r="F25" s="36">
        <v>1978</v>
      </c>
      <c r="G25" s="48">
        <v>0.03660185185435694</v>
      </c>
      <c r="H25" s="49">
        <v>14.229698961839153</v>
      </c>
      <c r="I25" s="44">
        <v>0.002928148148348555</v>
      </c>
      <c r="J25" s="38" t="s">
        <v>347</v>
      </c>
      <c r="K25" s="36">
        <v>4</v>
      </c>
      <c r="L25" s="43"/>
      <c r="M25" s="29">
        <f>IF(B25="","",COUNTIF($D$3:D25,D25)-IF(D25="M",COUNTIF($Q$3:Q25,"M"))-IF(D25="F",COUNTIF($Q$3:Q25,"F")))</f>
        <v>22</v>
      </c>
      <c r="N25" s="2">
        <f t="shared" si="0"/>
        <v>23</v>
      </c>
    </row>
    <row r="26" spans="1:14" ht="15">
      <c r="A26" s="47">
        <v>24</v>
      </c>
      <c r="B26" s="34">
        <v>190</v>
      </c>
      <c r="C26" s="35" t="s">
        <v>69</v>
      </c>
      <c r="D26" s="36" t="s">
        <v>35</v>
      </c>
      <c r="E26" s="37" t="s">
        <v>38</v>
      </c>
      <c r="F26" s="36">
        <v>1975</v>
      </c>
      <c r="G26" s="48">
        <v>0.03672916666982928</v>
      </c>
      <c r="H26" s="49">
        <v>14.180374360662134</v>
      </c>
      <c r="I26" s="44">
        <v>0.0029383333335863426</v>
      </c>
      <c r="J26" s="38" t="s">
        <v>350</v>
      </c>
      <c r="K26" s="36">
        <v>8</v>
      </c>
      <c r="L26" s="43"/>
      <c r="M26" s="29">
        <f>IF(B26="","",COUNTIF($D$3:D26,D26)-IF(D26="M",COUNTIF($Q$3:Q26,"M"))-IF(D26="F",COUNTIF($Q$3:Q26,"F")))</f>
        <v>23</v>
      </c>
      <c r="N26" s="2">
        <f t="shared" si="0"/>
        <v>24</v>
      </c>
    </row>
    <row r="27" spans="1:14" ht="15">
      <c r="A27" s="47">
        <v>25</v>
      </c>
      <c r="B27" s="34">
        <v>98</v>
      </c>
      <c r="C27" s="35" t="s">
        <v>70</v>
      </c>
      <c r="D27" s="36" t="s">
        <v>35</v>
      </c>
      <c r="E27" s="37" t="s">
        <v>71</v>
      </c>
      <c r="F27" s="36">
        <v>1978</v>
      </c>
      <c r="G27" s="48">
        <v>0.03681018518545898</v>
      </c>
      <c r="H27" s="49">
        <v>14.149163627111463</v>
      </c>
      <c r="I27" s="44">
        <v>0.002944814814836718</v>
      </c>
      <c r="J27" s="38" t="s">
        <v>347</v>
      </c>
      <c r="K27" s="36">
        <v>5</v>
      </c>
      <c r="L27" s="43"/>
      <c r="M27" s="29">
        <f>IF(B27="","",COUNTIF($D$3:D27,D27)-IF(D27="M",COUNTIF($Q$3:Q27,"M"))-IF(D27="F",COUNTIF($Q$3:Q27,"F")))</f>
        <v>24</v>
      </c>
      <c r="N27" s="2">
        <f t="shared" si="0"/>
        <v>25</v>
      </c>
    </row>
    <row r="28" spans="1:14" ht="15">
      <c r="A28" s="47">
        <v>26</v>
      </c>
      <c r="B28" s="34">
        <v>59</v>
      </c>
      <c r="C28" s="35" t="s">
        <v>72</v>
      </c>
      <c r="D28" s="36" t="s">
        <v>35</v>
      </c>
      <c r="E28" s="37" t="s">
        <v>73</v>
      </c>
      <c r="F28" s="36">
        <v>1974</v>
      </c>
      <c r="G28" s="48">
        <v>0.036868055554805323</v>
      </c>
      <c r="H28" s="49">
        <v>14.12695422895577</v>
      </c>
      <c r="I28" s="44">
        <v>0.002949444444384426</v>
      </c>
      <c r="J28" s="38" t="s">
        <v>350</v>
      </c>
      <c r="K28" s="36">
        <v>9</v>
      </c>
      <c r="L28" s="43"/>
      <c r="M28" s="29">
        <f>IF(B28="","",COUNTIF($D$3:D28,D28)-IF(D28="M",COUNTIF($Q$3:Q28,"M"))-IF(D28="F",COUNTIF($Q$3:Q28,"F")))</f>
        <v>25</v>
      </c>
      <c r="N28" s="2">
        <f t="shared" si="0"/>
        <v>26</v>
      </c>
    </row>
    <row r="29" spans="1:14" ht="15">
      <c r="A29" s="47">
        <v>27</v>
      </c>
      <c r="B29" s="34">
        <v>436</v>
      </c>
      <c r="C29" s="35" t="s">
        <v>74</v>
      </c>
      <c r="D29" s="36" t="s">
        <v>35</v>
      </c>
      <c r="E29" s="37" t="s">
        <v>75</v>
      </c>
      <c r="F29" s="36">
        <v>1974</v>
      </c>
      <c r="G29" s="48">
        <v>0.03696064814721467</v>
      </c>
      <c r="H29" s="49">
        <v>14.091563850797433</v>
      </c>
      <c r="I29" s="44">
        <v>0.0029568518517771735</v>
      </c>
      <c r="J29" s="38" t="s">
        <v>350</v>
      </c>
      <c r="K29" s="36">
        <v>10</v>
      </c>
      <c r="L29" s="43"/>
      <c r="M29" s="29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47">
        <v>28</v>
      </c>
      <c r="B30" s="34">
        <v>426</v>
      </c>
      <c r="C30" s="35" t="s">
        <v>76</v>
      </c>
      <c r="D30" s="36" t="s">
        <v>35</v>
      </c>
      <c r="E30" s="37" t="s">
        <v>77</v>
      </c>
      <c r="F30" s="36">
        <v>1976</v>
      </c>
      <c r="G30" s="48">
        <v>0.037087962962687016</v>
      </c>
      <c r="H30" s="49">
        <v>14.043190613011738</v>
      </c>
      <c r="I30" s="44">
        <v>0.002967037037014961</v>
      </c>
      <c r="J30" s="38" t="s">
        <v>350</v>
      </c>
      <c r="K30" s="36">
        <v>11</v>
      </c>
      <c r="L30" s="43"/>
      <c r="M30" s="29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47">
        <v>29</v>
      </c>
      <c r="B31" s="34">
        <v>433</v>
      </c>
      <c r="C31" s="35" t="s">
        <v>78</v>
      </c>
      <c r="D31" s="36" t="s">
        <v>35</v>
      </c>
      <c r="E31" s="37" t="s">
        <v>79</v>
      </c>
      <c r="F31" s="36">
        <v>1977</v>
      </c>
      <c r="G31" s="48">
        <v>0.03709953703946667</v>
      </c>
      <c r="H31" s="49">
        <v>14.038809508034246</v>
      </c>
      <c r="I31" s="44">
        <v>0.0029679629631573336</v>
      </c>
      <c r="J31" s="38" t="s">
        <v>347</v>
      </c>
      <c r="K31" s="36">
        <v>6</v>
      </c>
      <c r="L31" s="43"/>
      <c r="M31" s="29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47">
        <v>30</v>
      </c>
      <c r="B32" s="34">
        <v>139</v>
      </c>
      <c r="C32" s="35" t="s">
        <v>80</v>
      </c>
      <c r="D32" s="36" t="s">
        <v>60</v>
      </c>
      <c r="E32" s="37" t="s">
        <v>41</v>
      </c>
      <c r="F32" s="36">
        <v>1967</v>
      </c>
      <c r="G32" s="48">
        <v>0.03713425926252967</v>
      </c>
      <c r="H32" s="49">
        <v>14.02568258198381</v>
      </c>
      <c r="I32" s="44">
        <v>0.0029707407410023735</v>
      </c>
      <c r="J32" s="38" t="s">
        <v>354</v>
      </c>
      <c r="K32" s="36">
        <v>1</v>
      </c>
      <c r="L32" s="43"/>
      <c r="M32" s="29">
        <f>IF(B32="","",COUNTIF($D$3:D32,D32)-IF(D32="M",COUNTIF($Q$3:Q32,"M"))-IF(D32="F",COUNTIF($Q$3:Q32,"F")))</f>
        <v>2</v>
      </c>
      <c r="N32" s="2">
        <f t="shared" si="0"/>
        <v>30</v>
      </c>
    </row>
    <row r="33" spans="1:14" ht="15">
      <c r="A33" s="47">
        <v>31</v>
      </c>
      <c r="B33" s="34">
        <v>325</v>
      </c>
      <c r="C33" s="35" t="s">
        <v>81</v>
      </c>
      <c r="D33" s="36" t="s">
        <v>35</v>
      </c>
      <c r="E33" s="37" t="s">
        <v>82</v>
      </c>
      <c r="F33" s="36">
        <v>1964</v>
      </c>
      <c r="G33" s="48">
        <v>0.03730787037056871</v>
      </c>
      <c r="H33" s="49">
        <v>13.960414469119803</v>
      </c>
      <c r="I33" s="44">
        <v>0.0029846296296454967</v>
      </c>
      <c r="J33" s="38" t="s">
        <v>351</v>
      </c>
      <c r="K33" s="36">
        <v>3</v>
      </c>
      <c r="L33" s="43"/>
      <c r="M33" s="29">
        <f>IF(B33="","",COUNTIF($D$3:D33,D33)-IF(D33="M",COUNTIF($Q$3:Q33,"M"))-IF(D33="F",COUNTIF($Q$3:Q33,"F")))</f>
        <v>29</v>
      </c>
      <c r="N33" s="2">
        <f t="shared" si="0"/>
        <v>31</v>
      </c>
    </row>
    <row r="34" spans="1:14" ht="15">
      <c r="A34" s="47">
        <v>32</v>
      </c>
      <c r="B34" s="34">
        <v>9</v>
      </c>
      <c r="C34" s="35" t="s">
        <v>83</v>
      </c>
      <c r="D34" s="36" t="s">
        <v>35</v>
      </c>
      <c r="E34" s="37" t="s">
        <v>68</v>
      </c>
      <c r="F34" s="36">
        <v>1970</v>
      </c>
      <c r="G34" s="48">
        <v>0.0374583333323244</v>
      </c>
      <c r="H34" s="49">
        <v>13.904338153878404</v>
      </c>
      <c r="I34" s="44">
        <v>0.002996666666585952</v>
      </c>
      <c r="J34" s="38" t="s">
        <v>349</v>
      </c>
      <c r="K34" s="36">
        <v>3</v>
      </c>
      <c r="L34" s="43"/>
      <c r="M34" s="29">
        <f>IF(B34="","",COUNTIF($D$3:D34,D34)-IF(D34="M",COUNTIF($Q$3:Q34,"M"))-IF(D34="F",COUNTIF($Q$3:Q34,"F")))</f>
        <v>30</v>
      </c>
      <c r="N34" s="2">
        <f t="shared" si="0"/>
        <v>32</v>
      </c>
    </row>
    <row r="35" spans="1:14" ht="15">
      <c r="A35" s="47">
        <v>33</v>
      </c>
      <c r="B35" s="34">
        <v>331</v>
      </c>
      <c r="C35" s="35" t="s">
        <v>84</v>
      </c>
      <c r="D35" s="36" t="s">
        <v>35</v>
      </c>
      <c r="E35" s="37" t="s">
        <v>82</v>
      </c>
      <c r="F35" s="36">
        <v>1982</v>
      </c>
      <c r="G35" s="48">
        <v>0.037793981486174744</v>
      </c>
      <c r="H35" s="49">
        <v>13.780853798741928</v>
      </c>
      <c r="I35" s="44">
        <v>0.0030235185188939796</v>
      </c>
      <c r="J35" s="38" t="s">
        <v>346</v>
      </c>
      <c r="K35" s="36">
        <v>3</v>
      </c>
      <c r="L35" s="43"/>
      <c r="M35" s="29">
        <f>IF(B35="","",COUNTIF($D$3:D35,D35)-IF(D35="M",COUNTIF($Q$3:Q35,"M"))-IF(D35="F",COUNTIF($Q$3:Q35,"F")))</f>
        <v>31</v>
      </c>
      <c r="N35" s="2">
        <f t="shared" si="0"/>
        <v>33</v>
      </c>
    </row>
    <row r="36" spans="1:14" ht="15">
      <c r="A36" s="47">
        <v>34</v>
      </c>
      <c r="B36" s="34">
        <v>38</v>
      </c>
      <c r="C36" s="35" t="s">
        <v>85</v>
      </c>
      <c r="D36" s="36" t="s">
        <v>35</v>
      </c>
      <c r="E36" s="37" t="s">
        <v>58</v>
      </c>
      <c r="F36" s="36">
        <v>1974</v>
      </c>
      <c r="G36" s="48">
        <v>0.037828703701961786</v>
      </c>
      <c r="H36" s="49">
        <v>13.768204626750746</v>
      </c>
      <c r="I36" s="44">
        <v>0.0030262962961569427</v>
      </c>
      <c r="J36" s="38" t="s">
        <v>350</v>
      </c>
      <c r="K36" s="36">
        <v>12</v>
      </c>
      <c r="L36" s="43"/>
      <c r="M36" s="29">
        <f>IF(B36="","",COUNTIF($D$3:D36,D36)-IF(D36="M",COUNTIF($Q$3:Q36,"M"))-IF(D36="F",COUNTIF($Q$3:Q36,"F")))</f>
        <v>32</v>
      </c>
      <c r="N36" s="2">
        <f t="shared" si="0"/>
        <v>34</v>
      </c>
    </row>
    <row r="37" spans="1:14" ht="15">
      <c r="A37" s="47">
        <v>35</v>
      </c>
      <c r="B37" s="34">
        <v>95</v>
      </c>
      <c r="C37" s="35" t="s">
        <v>86</v>
      </c>
      <c r="D37" s="36" t="s">
        <v>35</v>
      </c>
      <c r="E37" s="37" t="s">
        <v>71</v>
      </c>
      <c r="F37" s="36">
        <v>1975</v>
      </c>
      <c r="G37" s="48">
        <v>0.037863425925024785</v>
      </c>
      <c r="H37" s="49">
        <v>13.755578651669312</v>
      </c>
      <c r="I37" s="44">
        <v>0.003029074074001983</v>
      </c>
      <c r="J37" s="38" t="s">
        <v>350</v>
      </c>
      <c r="K37" s="36">
        <v>13</v>
      </c>
      <c r="L37" s="43"/>
      <c r="M37" s="29">
        <f>IF(B37="","",COUNTIF($D$3:D37,D37)-IF(D37="M",COUNTIF($Q$3:Q37,"M"))-IF(D37="F",COUNTIF($Q$3:Q37,"F")))</f>
        <v>33</v>
      </c>
      <c r="N37" s="2">
        <f t="shared" si="0"/>
        <v>35</v>
      </c>
    </row>
    <row r="38" spans="1:14" ht="15">
      <c r="A38" s="47">
        <v>36</v>
      </c>
      <c r="B38" s="34">
        <v>137</v>
      </c>
      <c r="C38" s="35" t="s">
        <v>87</v>
      </c>
      <c r="D38" s="36" t="s">
        <v>35</v>
      </c>
      <c r="E38" s="37" t="s">
        <v>41</v>
      </c>
      <c r="F38" s="36">
        <v>1981</v>
      </c>
      <c r="G38" s="48">
        <v>0.037898148148087785</v>
      </c>
      <c r="H38" s="49">
        <v>13.74297581238446</v>
      </c>
      <c r="I38" s="44">
        <v>0.003031851851847023</v>
      </c>
      <c r="J38" s="38" t="s">
        <v>347</v>
      </c>
      <c r="K38" s="36">
        <v>7</v>
      </c>
      <c r="L38" s="43"/>
      <c r="M38" s="29">
        <f>IF(B38="","",COUNTIF($D$3:D38,D38)-IF(D38="M",COUNTIF($Q$3:Q38,"M"))-IF(D38="F",COUNTIF($Q$3:Q38,"F")))</f>
        <v>34</v>
      </c>
      <c r="N38" s="2">
        <f t="shared" si="0"/>
        <v>36</v>
      </c>
    </row>
    <row r="39" spans="1:14" ht="15">
      <c r="A39" s="47">
        <v>37</v>
      </c>
      <c r="B39" s="34">
        <v>168</v>
      </c>
      <c r="C39" s="35" t="s">
        <v>88</v>
      </c>
      <c r="D39" s="36" t="s">
        <v>35</v>
      </c>
      <c r="E39" s="37" t="s">
        <v>36</v>
      </c>
      <c r="F39" s="36">
        <v>1976</v>
      </c>
      <c r="G39" s="48">
        <v>0.038187500002095476</v>
      </c>
      <c r="H39" s="49">
        <v>13.638843425329059</v>
      </c>
      <c r="I39" s="44">
        <v>0.003055000000167638</v>
      </c>
      <c r="J39" s="38" t="s">
        <v>350</v>
      </c>
      <c r="K39" s="36">
        <v>14</v>
      </c>
      <c r="L39" s="43"/>
      <c r="M39" s="29">
        <f>IF(B39="","",COUNTIF($D$3:D39,D39)-IF(D39="M",COUNTIF($Q$3:Q39,"M"))-IF(D39="F",COUNTIF($Q$3:Q39,"F")))</f>
        <v>35</v>
      </c>
      <c r="N39" s="2">
        <f t="shared" si="0"/>
        <v>37</v>
      </c>
    </row>
    <row r="40" spans="1:14" ht="15">
      <c r="A40" s="47">
        <v>38</v>
      </c>
      <c r="B40" s="34">
        <v>218</v>
      </c>
      <c r="C40" s="35" t="s">
        <v>89</v>
      </c>
      <c r="D40" s="36" t="s">
        <v>35</v>
      </c>
      <c r="E40" s="37" t="s">
        <v>90</v>
      </c>
      <c r="F40" s="36">
        <v>1965</v>
      </c>
      <c r="G40" s="48">
        <v>0.03828009259450482</v>
      </c>
      <c r="H40" s="49">
        <v>13.605853539865782</v>
      </c>
      <c r="I40" s="44">
        <v>0.0030624074075603857</v>
      </c>
      <c r="J40" s="38" t="s">
        <v>351</v>
      </c>
      <c r="K40" s="36">
        <v>4</v>
      </c>
      <c r="L40" s="43"/>
      <c r="M40" s="29">
        <f>IF(B40="","",COUNTIF($D$3:D40,D40)-IF(D40="M",COUNTIF($Q$3:Q40,"M"))-IF(D40="F",COUNTIF($Q$3:Q40,"F")))</f>
        <v>36</v>
      </c>
      <c r="N40" s="2">
        <f t="shared" si="0"/>
        <v>38</v>
      </c>
    </row>
    <row r="41" spans="1:14" ht="15">
      <c r="A41" s="47">
        <v>39</v>
      </c>
      <c r="B41" s="34">
        <v>79</v>
      </c>
      <c r="C41" s="35" t="s">
        <v>91</v>
      </c>
      <c r="D41" s="36" t="s">
        <v>35</v>
      </c>
      <c r="E41" s="37" t="s">
        <v>92</v>
      </c>
      <c r="F41" s="36">
        <v>1968</v>
      </c>
      <c r="G41" s="48">
        <v>0.03830324074078817</v>
      </c>
      <c r="H41" s="49">
        <v>13.59763099049504</v>
      </c>
      <c r="I41" s="44">
        <v>0.0030642592592630535</v>
      </c>
      <c r="J41" s="38" t="s">
        <v>349</v>
      </c>
      <c r="K41" s="36">
        <v>4</v>
      </c>
      <c r="L41" s="43"/>
      <c r="M41" s="29">
        <f>IF(B41="","",COUNTIF($D$3:D41,D41)-IF(D41="M",COUNTIF($Q$3:Q41,"M"))-IF(D41="F",COUNTIF($Q$3:Q41,"F")))</f>
        <v>37</v>
      </c>
      <c r="N41" s="2">
        <f t="shared" si="0"/>
        <v>39</v>
      </c>
    </row>
    <row r="42" spans="1:14" ht="15">
      <c r="A42" s="47">
        <v>40</v>
      </c>
      <c r="B42" s="34">
        <v>130</v>
      </c>
      <c r="C42" s="35" t="s">
        <v>93</v>
      </c>
      <c r="D42" s="36" t="s">
        <v>35</v>
      </c>
      <c r="E42" s="37" t="s">
        <v>41</v>
      </c>
      <c r="F42" s="36">
        <v>1977</v>
      </c>
      <c r="G42" s="48">
        <v>0.03833796296385117</v>
      </c>
      <c r="H42" s="49">
        <v>13.58531578280324</v>
      </c>
      <c r="I42" s="44">
        <v>0.0030670370371080934</v>
      </c>
      <c r="J42" s="38" t="s">
        <v>347</v>
      </c>
      <c r="K42" s="36">
        <v>8</v>
      </c>
      <c r="L42" s="43"/>
      <c r="M42" s="29">
        <f>IF(B42="","",COUNTIF($D$3:D42,D42)-IF(D42="M",COUNTIF($Q$3:Q42,"M"))-IF(D42="F",COUNTIF($Q$3:Q42,"F")))</f>
        <v>38</v>
      </c>
      <c r="N42" s="2">
        <f t="shared" si="0"/>
        <v>40</v>
      </c>
    </row>
    <row r="43" spans="1:14" ht="15">
      <c r="A43" s="47">
        <v>41</v>
      </c>
      <c r="B43" s="34">
        <v>452</v>
      </c>
      <c r="C43" s="35" t="s">
        <v>94</v>
      </c>
      <c r="D43" s="36" t="s">
        <v>35</v>
      </c>
      <c r="E43" s="37" t="s">
        <v>95</v>
      </c>
      <c r="F43" s="36">
        <v>1984</v>
      </c>
      <c r="G43" s="48">
        <v>0.03837268518691417</v>
      </c>
      <c r="H43" s="49">
        <v>13.573022862391388</v>
      </c>
      <c r="I43" s="44">
        <v>0.0030698148149531333</v>
      </c>
      <c r="J43" s="38" t="s">
        <v>346</v>
      </c>
      <c r="K43" s="36">
        <v>4</v>
      </c>
      <c r="L43" s="43"/>
      <c r="M43" s="29">
        <f>IF(B43="","",COUNTIF($D$3:D43,D43)-IF(D43="M",COUNTIF($Q$3:Q43,"M"))-IF(D43="F",COUNTIF($Q$3:Q43,"F")))</f>
        <v>39</v>
      </c>
      <c r="N43" s="2">
        <f t="shared" si="0"/>
        <v>41</v>
      </c>
    </row>
    <row r="44" spans="1:14" ht="15">
      <c r="A44" s="47">
        <v>42</v>
      </c>
      <c r="B44" s="34">
        <v>309</v>
      </c>
      <c r="C44" s="35" t="s">
        <v>96</v>
      </c>
      <c r="D44" s="36" t="s">
        <v>35</v>
      </c>
      <c r="E44" s="37" t="s">
        <v>97</v>
      </c>
      <c r="F44" s="36">
        <v>1971</v>
      </c>
      <c r="G44" s="48">
        <v>0.038395833333197515</v>
      </c>
      <c r="H44" s="49">
        <v>13.564839934936751</v>
      </c>
      <c r="I44" s="44">
        <v>0.003071666666655801</v>
      </c>
      <c r="J44" s="38" t="s">
        <v>349</v>
      </c>
      <c r="K44" s="36">
        <v>5</v>
      </c>
      <c r="L44" s="43"/>
      <c r="M44" s="29">
        <f>IF(B44="","",COUNTIF($D$3:D44,D44)-IF(D44="M",COUNTIF($Q$3:Q44,"M"))-IF(D44="F",COUNTIF($Q$3:Q44,"F")))</f>
        <v>40</v>
      </c>
      <c r="N44" s="2">
        <f t="shared" si="0"/>
        <v>42</v>
      </c>
    </row>
    <row r="45" spans="1:14" ht="15">
      <c r="A45" s="47">
        <v>43</v>
      </c>
      <c r="B45" s="34">
        <v>210</v>
      </c>
      <c r="C45" s="35" t="s">
        <v>98</v>
      </c>
      <c r="D45" s="36" t="s">
        <v>35</v>
      </c>
      <c r="E45" s="37" t="s">
        <v>99</v>
      </c>
      <c r="F45" s="36">
        <v>1971</v>
      </c>
      <c r="G45" s="48">
        <v>0.03841898147948086</v>
      </c>
      <c r="H45" s="49">
        <v>13.55666686821212</v>
      </c>
      <c r="I45" s="44">
        <v>0.003073518518358469</v>
      </c>
      <c r="J45" s="38" t="s">
        <v>349</v>
      </c>
      <c r="K45" s="36">
        <v>6</v>
      </c>
      <c r="L45" s="43"/>
      <c r="M45" s="29">
        <f>IF(B45="","",COUNTIF($D$3:D45,D45)-IF(D45="M",COUNTIF($Q$3:Q45,"M"))-IF(D45="F",COUNTIF($Q$3:Q45,"F")))</f>
        <v>41</v>
      </c>
      <c r="N45" s="2">
        <f t="shared" si="0"/>
        <v>43</v>
      </c>
    </row>
    <row r="46" spans="1:14" ht="15">
      <c r="A46" s="47">
        <v>44</v>
      </c>
      <c r="B46" s="34">
        <v>387</v>
      </c>
      <c r="C46" s="35" t="s">
        <v>100</v>
      </c>
      <c r="D46" s="36" t="s">
        <v>35</v>
      </c>
      <c r="E46" s="37" t="s">
        <v>43</v>
      </c>
      <c r="F46" s="36">
        <v>1969</v>
      </c>
      <c r="G46" s="48">
        <v>0.03845370370254386</v>
      </c>
      <c r="H46" s="49">
        <v>13.544425716758154</v>
      </c>
      <c r="I46" s="44">
        <v>0.003076296296203509</v>
      </c>
      <c r="J46" s="38" t="s">
        <v>349</v>
      </c>
      <c r="K46" s="36">
        <v>7</v>
      </c>
      <c r="L46" s="43"/>
      <c r="M46" s="29">
        <f>IF(B46="","",COUNTIF($D$3:D46,D46)-IF(D46="M",COUNTIF($Q$3:Q46,"M"))-IF(D46="F",COUNTIF($Q$3:Q46,"F")))</f>
        <v>42</v>
      </c>
      <c r="N46" s="2">
        <f t="shared" si="0"/>
        <v>44</v>
      </c>
    </row>
    <row r="47" spans="1:14" ht="15">
      <c r="A47" s="47">
        <v>45</v>
      </c>
      <c r="B47" s="34">
        <v>84</v>
      </c>
      <c r="C47" s="35" t="s">
        <v>101</v>
      </c>
      <c r="D47" s="36" t="s">
        <v>35</v>
      </c>
      <c r="E47" s="37" t="s">
        <v>92</v>
      </c>
      <c r="F47" s="36">
        <v>1956</v>
      </c>
      <c r="G47" s="48">
        <v>0.03848842592560686</v>
      </c>
      <c r="H47" s="49">
        <v>13.53220665194354</v>
      </c>
      <c r="I47" s="44">
        <v>0.0030790740740485488</v>
      </c>
      <c r="J47" s="38" t="s">
        <v>355</v>
      </c>
      <c r="K47" s="36">
        <v>1</v>
      </c>
      <c r="L47" s="43"/>
      <c r="M47" s="29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47">
        <v>46</v>
      </c>
      <c r="B48" s="34">
        <v>167</v>
      </c>
      <c r="C48" s="35" t="s">
        <v>102</v>
      </c>
      <c r="D48" s="36" t="s">
        <v>35</v>
      </c>
      <c r="E48" s="37" t="s">
        <v>36</v>
      </c>
      <c r="F48" s="36">
        <v>1982</v>
      </c>
      <c r="G48" s="48">
        <v>0.03851157407189021</v>
      </c>
      <c r="H48" s="49">
        <v>13.524072850439323</v>
      </c>
      <c r="I48" s="44">
        <v>0.0030809259257512166</v>
      </c>
      <c r="J48" s="38" t="s">
        <v>346</v>
      </c>
      <c r="K48" s="36">
        <v>5</v>
      </c>
      <c r="L48" s="43"/>
      <c r="M48" s="29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47">
        <v>47</v>
      </c>
      <c r="B49" s="34">
        <v>186</v>
      </c>
      <c r="C49" s="35" t="s">
        <v>103</v>
      </c>
      <c r="D49" s="36" t="s">
        <v>35</v>
      </c>
      <c r="E49" s="37" t="s">
        <v>104</v>
      </c>
      <c r="F49" s="36">
        <v>1971</v>
      </c>
      <c r="G49" s="48">
        <v>0.03866203704092186</v>
      </c>
      <c r="H49" s="49">
        <v>13.47144054468876</v>
      </c>
      <c r="I49" s="44">
        <v>0.003092962963273749</v>
      </c>
      <c r="J49" s="38" t="s">
        <v>349</v>
      </c>
      <c r="K49" s="36">
        <v>8</v>
      </c>
      <c r="L49" s="43"/>
      <c r="M49" s="29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47">
        <v>48</v>
      </c>
      <c r="B50" s="34">
        <v>250</v>
      </c>
      <c r="C50" s="35" t="s">
        <v>105</v>
      </c>
      <c r="D50" s="36" t="s">
        <v>35</v>
      </c>
      <c r="E50" s="37" t="s">
        <v>106</v>
      </c>
      <c r="F50" s="36">
        <v>1976</v>
      </c>
      <c r="G50" s="48">
        <v>0.0387314814797719</v>
      </c>
      <c r="H50" s="49">
        <v>13.447286636978923</v>
      </c>
      <c r="I50" s="44">
        <v>0.003098518518381752</v>
      </c>
      <c r="J50" s="38" t="s">
        <v>350</v>
      </c>
      <c r="K50" s="36">
        <v>15</v>
      </c>
      <c r="L50" s="43"/>
      <c r="M50" s="29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47">
        <v>49</v>
      </c>
      <c r="B51" s="34">
        <v>306</v>
      </c>
      <c r="C51" s="35" t="s">
        <v>107</v>
      </c>
      <c r="D51" s="36" t="s">
        <v>35</v>
      </c>
      <c r="E51" s="37" t="s">
        <v>108</v>
      </c>
      <c r="F51" s="36">
        <v>1963</v>
      </c>
      <c r="G51" s="48">
        <v>0.0388356481489609</v>
      </c>
      <c r="H51" s="49">
        <v>13.411217738289992</v>
      </c>
      <c r="I51" s="44">
        <v>0.003106851851916872</v>
      </c>
      <c r="J51" s="38" t="s">
        <v>351</v>
      </c>
      <c r="K51" s="36">
        <v>5</v>
      </c>
      <c r="L51" s="43"/>
      <c r="M51" s="29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47">
        <v>50</v>
      </c>
      <c r="B52" s="34">
        <v>223</v>
      </c>
      <c r="C52" s="35" t="s">
        <v>109</v>
      </c>
      <c r="D52" s="36" t="s">
        <v>60</v>
      </c>
      <c r="E52" s="37" t="s">
        <v>46</v>
      </c>
      <c r="F52" s="36">
        <v>1968</v>
      </c>
      <c r="G52" s="48">
        <v>0.03885879629524425</v>
      </c>
      <c r="H52" s="49">
        <v>13.403228689229259</v>
      </c>
      <c r="I52" s="44">
        <v>0.00310870370361954</v>
      </c>
      <c r="J52" s="38" t="s">
        <v>354</v>
      </c>
      <c r="K52" s="36">
        <v>2</v>
      </c>
      <c r="L52" s="43"/>
      <c r="M52" s="29">
        <f>IF(B52="","",COUNTIF($D$3:D52,D52)-IF(D52="M",COUNTIF($Q$3:Q52,"M"))-IF(D52="F",COUNTIF($Q$3:Q52,"F")))</f>
        <v>3</v>
      </c>
      <c r="N52" s="2">
        <f t="shared" si="0"/>
        <v>50</v>
      </c>
    </row>
    <row r="53" spans="1:14" ht="15">
      <c r="A53" s="47">
        <v>51</v>
      </c>
      <c r="B53" s="34">
        <v>383</v>
      </c>
      <c r="C53" s="35" t="s">
        <v>110</v>
      </c>
      <c r="D53" s="36" t="s">
        <v>35</v>
      </c>
      <c r="E53" s="37" t="s">
        <v>43</v>
      </c>
      <c r="F53" s="36">
        <v>1960</v>
      </c>
      <c r="G53" s="48">
        <v>0.039067129633622244</v>
      </c>
      <c r="H53" s="49">
        <v>13.331753272323594</v>
      </c>
      <c r="I53" s="44">
        <v>0.0031253703706897794</v>
      </c>
      <c r="J53" s="38" t="s">
        <v>356</v>
      </c>
      <c r="K53" s="36">
        <v>1</v>
      </c>
      <c r="L53" s="43"/>
      <c r="M53" s="29">
        <f>IF(B53="","",COUNTIF($D$3:D53,D53)-IF(D53="M",COUNTIF($Q$3:Q53,"M"))-IF(D53="F",COUNTIF($Q$3:Q53,"F")))</f>
        <v>48</v>
      </c>
      <c r="N53" s="2">
        <f t="shared" si="0"/>
        <v>51</v>
      </c>
    </row>
    <row r="54" spans="1:14" ht="15">
      <c r="A54" s="47">
        <v>52</v>
      </c>
      <c r="B54" s="34">
        <v>427</v>
      </c>
      <c r="C54" s="35" t="s">
        <v>111</v>
      </c>
      <c r="D54" s="36" t="s">
        <v>35</v>
      </c>
      <c r="E54" s="37" t="s">
        <v>77</v>
      </c>
      <c r="F54" s="36">
        <v>1966</v>
      </c>
      <c r="G54" s="48">
        <v>0.03912500000296859</v>
      </c>
      <c r="H54" s="49">
        <v>13.312034077797199</v>
      </c>
      <c r="I54" s="44">
        <v>0.003130000000237487</v>
      </c>
      <c r="J54" s="38" t="s">
        <v>351</v>
      </c>
      <c r="K54" s="36">
        <v>6</v>
      </c>
      <c r="L54" s="43"/>
      <c r="M54" s="29">
        <f>IF(B54="","",COUNTIF($D$3:D54,D54)-IF(D54="M",COUNTIF($Q$3:Q54,"M"))-IF(D54="F",COUNTIF($Q$3:Q54,"F")))</f>
        <v>49</v>
      </c>
      <c r="N54" s="2">
        <f t="shared" si="0"/>
        <v>52</v>
      </c>
    </row>
    <row r="55" spans="1:14" ht="15">
      <c r="A55" s="47">
        <v>53</v>
      </c>
      <c r="B55" s="34">
        <v>3</v>
      </c>
      <c r="C55" s="35" t="s">
        <v>112</v>
      </c>
      <c r="D55" s="36" t="s">
        <v>35</v>
      </c>
      <c r="E55" s="37" t="s">
        <v>95</v>
      </c>
      <c r="F55" s="36">
        <v>1980</v>
      </c>
      <c r="G55" s="48">
        <v>0.03918287037231494</v>
      </c>
      <c r="H55" s="49">
        <v>13.292373131023437</v>
      </c>
      <c r="I55" s="44">
        <v>0.003134629629785195</v>
      </c>
      <c r="J55" s="38" t="s">
        <v>347</v>
      </c>
      <c r="K55" s="36">
        <v>9</v>
      </c>
      <c r="L55" s="43"/>
      <c r="M55" s="29">
        <f>IF(B55="","",COUNTIF($D$3:D55,D55)-IF(D55="M",COUNTIF($Q$3:Q55,"M"))-IF(D55="F",COUNTIF($Q$3:Q55,"F")))</f>
        <v>50</v>
      </c>
      <c r="N55" s="2">
        <f t="shared" si="0"/>
        <v>53</v>
      </c>
    </row>
    <row r="56" spans="1:14" ht="15">
      <c r="A56" s="47">
        <v>54</v>
      </c>
      <c r="B56" s="34">
        <v>146</v>
      </c>
      <c r="C56" s="35" t="s">
        <v>113</v>
      </c>
      <c r="D56" s="36" t="s">
        <v>35</v>
      </c>
      <c r="E56" s="37" t="s">
        <v>41</v>
      </c>
      <c r="F56" s="36">
        <v>1986</v>
      </c>
      <c r="G56" s="48">
        <v>0.039287037041503936</v>
      </c>
      <c r="H56" s="49">
        <v>13.25712938807552</v>
      </c>
      <c r="I56" s="44">
        <v>0.003142962963320315</v>
      </c>
      <c r="J56" s="38" t="s">
        <v>346</v>
      </c>
      <c r="K56" s="36">
        <v>6</v>
      </c>
      <c r="L56" s="43"/>
      <c r="M56" s="29">
        <f>IF(B56="","",COUNTIF($D$3:D56,D56)-IF(D56="M",COUNTIF($Q$3:Q56,"M"))-IF(D56="F",COUNTIF($Q$3:Q56,"F")))</f>
        <v>51</v>
      </c>
      <c r="N56" s="2">
        <f t="shared" si="0"/>
        <v>54</v>
      </c>
    </row>
    <row r="57" spans="1:14" ht="15">
      <c r="A57" s="47">
        <v>55</v>
      </c>
      <c r="B57" s="34">
        <v>432</v>
      </c>
      <c r="C57" s="35" t="s">
        <v>114</v>
      </c>
      <c r="D57" s="36" t="s">
        <v>35</v>
      </c>
      <c r="E57" s="37" t="s">
        <v>115</v>
      </c>
      <c r="F57" s="36">
        <v>1965</v>
      </c>
      <c r="G57" s="48">
        <v>0.03935648148035398</v>
      </c>
      <c r="H57" s="49">
        <v>13.233737207766493</v>
      </c>
      <c r="I57" s="44">
        <v>0.0031485185184283184</v>
      </c>
      <c r="J57" s="38" t="s">
        <v>351</v>
      </c>
      <c r="K57" s="36">
        <v>7</v>
      </c>
      <c r="L57" s="43"/>
      <c r="M57" s="29">
        <f>IF(B57="","",COUNTIF($D$3:D57,D57)-IF(D57="M",COUNTIF($Q$3:Q57,"M"))-IF(D57="F",COUNTIF($Q$3:Q57,"F")))</f>
        <v>52</v>
      </c>
      <c r="N57" s="2">
        <f t="shared" si="0"/>
        <v>55</v>
      </c>
    </row>
    <row r="58" spans="1:14" ht="15">
      <c r="A58" s="47">
        <v>56</v>
      </c>
      <c r="B58" s="34">
        <v>400</v>
      </c>
      <c r="C58" s="35" t="s">
        <v>116</v>
      </c>
      <c r="D58" s="36" t="s">
        <v>35</v>
      </c>
      <c r="E58" s="37" t="s">
        <v>43</v>
      </c>
      <c r="F58" s="36">
        <v>1977</v>
      </c>
      <c r="G58" s="48">
        <v>0.03948379629582632</v>
      </c>
      <c r="H58" s="49">
        <v>13.191065251959792</v>
      </c>
      <c r="I58" s="44">
        <v>0.003158703703666106</v>
      </c>
      <c r="J58" s="38" t="s">
        <v>347</v>
      </c>
      <c r="K58" s="36">
        <v>10</v>
      </c>
      <c r="L58" s="43"/>
      <c r="M58" s="29">
        <f>IF(B58="","",COUNTIF($D$3:D58,D58)-IF(D58="M",COUNTIF($Q$3:Q58,"M"))-IF(D58="F",COUNTIF($Q$3:Q58,"F")))</f>
        <v>53</v>
      </c>
      <c r="N58" s="2">
        <f t="shared" si="0"/>
        <v>56</v>
      </c>
    </row>
    <row r="59" spans="1:14" ht="15">
      <c r="A59" s="47">
        <v>57</v>
      </c>
      <c r="B59" s="34">
        <v>207</v>
      </c>
      <c r="C59" s="35" t="s">
        <v>117</v>
      </c>
      <c r="D59" s="36" t="s">
        <v>35</v>
      </c>
      <c r="E59" s="37" t="s">
        <v>99</v>
      </c>
      <c r="F59" s="36">
        <v>1952</v>
      </c>
      <c r="G59" s="48">
        <v>0.03950694444210967</v>
      </c>
      <c r="H59" s="49">
        <v>13.183336263742719</v>
      </c>
      <c r="I59" s="44">
        <v>0.0031605555553687738</v>
      </c>
      <c r="J59" s="38" t="s">
        <v>355</v>
      </c>
      <c r="K59" s="36">
        <v>2</v>
      </c>
      <c r="L59" s="43"/>
      <c r="M59" s="29">
        <f>IF(B59="","",COUNTIF($D$3:D59,D59)-IF(D59="M",COUNTIF($Q$3:Q59,"M"))-IF(D59="F",COUNTIF($Q$3:Q59,"F")))</f>
        <v>54</v>
      </c>
      <c r="N59" s="2">
        <f t="shared" si="0"/>
        <v>57</v>
      </c>
    </row>
    <row r="60" spans="1:14" ht="15">
      <c r="A60" s="47">
        <v>58</v>
      </c>
      <c r="B60" s="34">
        <v>7</v>
      </c>
      <c r="C60" s="35" t="s">
        <v>118</v>
      </c>
      <c r="D60" s="36" t="s">
        <v>35</v>
      </c>
      <c r="E60" s="37" t="s">
        <v>68</v>
      </c>
      <c r="F60" s="36">
        <v>1980</v>
      </c>
      <c r="G60" s="48">
        <v>0.039530092595668975</v>
      </c>
      <c r="H60" s="49">
        <v>13.175616325027208</v>
      </c>
      <c r="I60" s="44">
        <v>0.003162407407653518</v>
      </c>
      <c r="J60" s="38" t="s">
        <v>347</v>
      </c>
      <c r="K60" s="36">
        <v>11</v>
      </c>
      <c r="L60" s="43"/>
      <c r="M60" s="29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47">
        <v>59</v>
      </c>
      <c r="B61" s="34">
        <v>119</v>
      </c>
      <c r="C61" s="35" t="s">
        <v>119</v>
      </c>
      <c r="D61" s="36" t="s">
        <v>35</v>
      </c>
      <c r="E61" s="37" t="s">
        <v>41</v>
      </c>
      <c r="F61" s="36">
        <v>1967</v>
      </c>
      <c r="G61" s="48">
        <v>0.039668981480645016</v>
      </c>
      <c r="H61" s="49">
        <v>13.129485907961977</v>
      </c>
      <c r="I61" s="44">
        <v>0.0031735185184516013</v>
      </c>
      <c r="J61" s="38" t="s">
        <v>349</v>
      </c>
      <c r="K61" s="36">
        <v>9</v>
      </c>
      <c r="L61" s="43"/>
      <c r="M61" s="29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47">
        <v>60</v>
      </c>
      <c r="B62" s="34">
        <v>437</v>
      </c>
      <c r="C62" s="35" t="s">
        <v>120</v>
      </c>
      <c r="D62" s="36" t="s">
        <v>35</v>
      </c>
      <c r="E62" s="37" t="s">
        <v>75</v>
      </c>
      <c r="F62" s="36">
        <v>1964</v>
      </c>
      <c r="G62" s="48">
        <v>0.03975000000355067</v>
      </c>
      <c r="H62" s="49">
        <v>13.10272536570591</v>
      </c>
      <c r="I62" s="44">
        <v>0.0031800000002840533</v>
      </c>
      <c r="J62" s="38" t="s">
        <v>351</v>
      </c>
      <c r="K62" s="36">
        <v>8</v>
      </c>
      <c r="L62" s="43"/>
      <c r="M62" s="29">
        <f>IF(B62="","",COUNTIF($D$3:D62,D62)-IF(D62="M",COUNTIF($Q$3:Q62,"M"))-IF(D62="F",COUNTIF($Q$3:Q62,"F")))</f>
        <v>57</v>
      </c>
      <c r="N62" s="2">
        <f t="shared" si="0"/>
        <v>60</v>
      </c>
    </row>
    <row r="63" spans="1:14" ht="15">
      <c r="A63" s="47">
        <v>61</v>
      </c>
      <c r="B63" s="34">
        <v>392</v>
      </c>
      <c r="C63" s="35" t="s">
        <v>121</v>
      </c>
      <c r="D63" s="36" t="s">
        <v>60</v>
      </c>
      <c r="E63" s="37" t="s">
        <v>75</v>
      </c>
      <c r="F63" s="36">
        <v>1970</v>
      </c>
      <c r="G63" s="48">
        <v>0.03983101851918036</v>
      </c>
      <c r="H63" s="49">
        <v>13.076073690722458</v>
      </c>
      <c r="I63" s="44">
        <v>0.0031864814815344288</v>
      </c>
      <c r="J63" s="38" t="s">
        <v>354</v>
      </c>
      <c r="K63" s="36">
        <v>3</v>
      </c>
      <c r="L63" s="43"/>
      <c r="M63" s="29">
        <f>IF(B63="","",COUNTIF($D$3:D63,D63)-IF(D63="M",COUNTIF($Q$3:Q63,"M"))-IF(D63="F",COUNTIF($Q$3:Q63,"F")))</f>
        <v>4</v>
      </c>
      <c r="N63" s="2">
        <f t="shared" si="0"/>
        <v>61</v>
      </c>
    </row>
    <row r="64" spans="1:14" ht="15">
      <c r="A64" s="47">
        <v>62</v>
      </c>
      <c r="B64" s="34">
        <v>251</v>
      </c>
      <c r="C64" s="35" t="s">
        <v>122</v>
      </c>
      <c r="D64" s="36" t="s">
        <v>35</v>
      </c>
      <c r="E64" s="37" t="s">
        <v>106</v>
      </c>
      <c r="F64" s="36">
        <v>1964</v>
      </c>
      <c r="G64" s="48">
        <v>0.04005092592706205</v>
      </c>
      <c r="H64" s="49">
        <v>13.004276961832007</v>
      </c>
      <c r="I64" s="44">
        <v>0.0032040740741649644</v>
      </c>
      <c r="J64" s="38" t="s">
        <v>351</v>
      </c>
      <c r="K64" s="36">
        <v>9</v>
      </c>
      <c r="L64" s="43"/>
      <c r="M64" s="29">
        <f>IF(B64="","",COUNTIF($D$3:D64,D64)-IF(D64="M",COUNTIF($Q$3:Q64,"M"))-IF(D64="F",COUNTIF($Q$3:Q64,"F")))</f>
        <v>58</v>
      </c>
      <c r="N64" s="2">
        <f t="shared" si="0"/>
        <v>62</v>
      </c>
    </row>
    <row r="65" spans="1:14" ht="15">
      <c r="A65" s="47">
        <v>63</v>
      </c>
      <c r="B65" s="34">
        <v>1</v>
      </c>
      <c r="C65" s="35" t="s">
        <v>123</v>
      </c>
      <c r="D65" s="36" t="s">
        <v>35</v>
      </c>
      <c r="E65" s="37" t="s">
        <v>124</v>
      </c>
      <c r="F65" s="36">
        <v>1970</v>
      </c>
      <c r="G65" s="48">
        <v>0.04012037037318805</v>
      </c>
      <c r="H65" s="49">
        <v>12.981767827382766</v>
      </c>
      <c r="I65" s="44">
        <v>0.0032096296298550443</v>
      </c>
      <c r="J65" s="38" t="s">
        <v>349</v>
      </c>
      <c r="K65" s="36">
        <v>10</v>
      </c>
      <c r="L65" s="43"/>
      <c r="M65" s="29">
        <f>IF(B65="","",COUNTIF($D$3:D65,D65)-IF(D65="M",COUNTIF($Q$3:Q65,"M"))-IF(D65="F",COUNTIF($Q$3:Q65,"F")))</f>
        <v>59</v>
      </c>
      <c r="N65" s="2">
        <f t="shared" si="0"/>
        <v>63</v>
      </c>
    </row>
    <row r="66" spans="1:14" ht="15">
      <c r="A66" s="47">
        <v>64</v>
      </c>
      <c r="B66" s="34">
        <v>42</v>
      </c>
      <c r="C66" s="35" t="s">
        <v>125</v>
      </c>
      <c r="D66" s="36" t="s">
        <v>60</v>
      </c>
      <c r="E66" s="37" t="s">
        <v>58</v>
      </c>
      <c r="F66" s="36">
        <v>1979</v>
      </c>
      <c r="G66" s="48">
        <v>0.040236111111880746</v>
      </c>
      <c r="H66" s="49">
        <v>12.944425267270523</v>
      </c>
      <c r="I66" s="44">
        <v>0.0032188888889504597</v>
      </c>
      <c r="J66" s="38" t="s">
        <v>357</v>
      </c>
      <c r="K66" s="36">
        <v>1</v>
      </c>
      <c r="L66" s="43"/>
      <c r="M66" s="29">
        <f>IF(B66="","",COUNTIF($D$3:D66,D66)-IF(D66="M",COUNTIF($Q$3:Q66,"M"))-IF(D66="F",COUNTIF($Q$3:Q66,"F")))</f>
        <v>5</v>
      </c>
      <c r="N66" s="2">
        <f t="shared" si="0"/>
        <v>64</v>
      </c>
    </row>
    <row r="67" spans="1:14" ht="15">
      <c r="A67" s="47">
        <v>65</v>
      </c>
      <c r="B67" s="34">
        <v>343</v>
      </c>
      <c r="C67" s="35" t="s">
        <v>126</v>
      </c>
      <c r="D67" s="36" t="s">
        <v>35</v>
      </c>
      <c r="E67" s="37" t="s">
        <v>82</v>
      </c>
      <c r="F67" s="36">
        <v>1982</v>
      </c>
      <c r="G67" s="48">
        <v>0.04039814815041609</v>
      </c>
      <c r="H67" s="49">
        <v>12.89250515627828</v>
      </c>
      <c r="I67" s="44">
        <v>0.0032318518520332872</v>
      </c>
      <c r="J67" s="38" t="s">
        <v>346</v>
      </c>
      <c r="K67" s="36">
        <v>7</v>
      </c>
      <c r="L67" s="43"/>
      <c r="M67" s="29">
        <f>IF(B67="","",COUNTIF($D$3:D67,D67)-IF(D67="M",COUNTIF($Q$3:Q67,"M"))-IF(D67="F",COUNTIF($Q$3:Q67,"F")))</f>
        <v>60</v>
      </c>
      <c r="N67" s="2">
        <f t="shared" si="0"/>
        <v>65</v>
      </c>
    </row>
    <row r="68" spans="1:14" ht="15">
      <c r="A68" s="47">
        <v>66</v>
      </c>
      <c r="B68" s="34">
        <v>127</v>
      </c>
      <c r="C68" s="35" t="s">
        <v>127</v>
      </c>
      <c r="D68" s="36" t="s">
        <v>35</v>
      </c>
      <c r="E68" s="37" t="s">
        <v>41</v>
      </c>
      <c r="F68" s="36">
        <v>1967</v>
      </c>
      <c r="G68" s="48">
        <v>0.04062962962780148</v>
      </c>
      <c r="H68" s="49">
        <v>12.81905196046741</v>
      </c>
      <c r="I68" s="44">
        <v>0.003250370370224118</v>
      </c>
      <c r="J68" s="38" t="s">
        <v>349</v>
      </c>
      <c r="K68" s="36">
        <v>11</v>
      </c>
      <c r="L68" s="43"/>
      <c r="M68" s="29">
        <f>IF(B68="","",COUNTIF($D$3:D68,D68)-IF(D68="M",COUNTIF($Q$3:Q68,"M"))-IF(D68="F",COUNTIF($Q$3:Q68,"F")))</f>
        <v>61</v>
      </c>
      <c r="N68" s="2">
        <f aca="true" t="shared" si="1" ref="N68:N131">A68</f>
        <v>66</v>
      </c>
    </row>
    <row r="69" spans="1:14" ht="15">
      <c r="A69" s="47">
        <v>67</v>
      </c>
      <c r="B69" s="34">
        <v>145</v>
      </c>
      <c r="C69" s="35" t="s">
        <v>128</v>
      </c>
      <c r="D69" s="36" t="s">
        <v>35</v>
      </c>
      <c r="E69" s="37" t="s">
        <v>41</v>
      </c>
      <c r="F69" s="36">
        <v>1984</v>
      </c>
      <c r="G69" s="48">
        <v>0.04065277778136078</v>
      </c>
      <c r="H69" s="49">
        <v>12.811752646633026</v>
      </c>
      <c r="I69" s="44">
        <v>0.003252222222508863</v>
      </c>
      <c r="J69" s="38" t="s">
        <v>346</v>
      </c>
      <c r="K69" s="36">
        <v>8</v>
      </c>
      <c r="L69" s="43"/>
      <c r="M69" s="29">
        <f>IF(B69="","",COUNTIF($D$3:D69,D69)-IF(D69="M",COUNTIF($Q$3:Q69,"M"))-IF(D69="F",COUNTIF($Q$3:Q69,"F")))</f>
        <v>62</v>
      </c>
      <c r="N69" s="2">
        <f t="shared" si="1"/>
        <v>67</v>
      </c>
    </row>
    <row r="70" spans="1:14" ht="15">
      <c r="A70" s="47">
        <v>68</v>
      </c>
      <c r="B70" s="34">
        <v>438</v>
      </c>
      <c r="C70" s="35" t="s">
        <v>129</v>
      </c>
      <c r="D70" s="36" t="s">
        <v>35</v>
      </c>
      <c r="E70" s="37" t="s">
        <v>108</v>
      </c>
      <c r="F70" s="36">
        <v>1956</v>
      </c>
      <c r="G70" s="48">
        <v>0.04079166666633682</v>
      </c>
      <c r="H70" s="49">
        <v>12.768130745762079</v>
      </c>
      <c r="I70" s="44">
        <v>0.003263333333306946</v>
      </c>
      <c r="J70" s="38" t="s">
        <v>355</v>
      </c>
      <c r="K70" s="36">
        <v>3</v>
      </c>
      <c r="L70" s="43"/>
      <c r="M70" s="29">
        <f>IF(B70="","",COUNTIF($D$3:D70,D70)-IF(D70="M",COUNTIF($Q$3:Q70,"M"))-IF(D70="F",COUNTIF($Q$3:Q70,"F")))</f>
        <v>63</v>
      </c>
      <c r="N70" s="2">
        <f t="shared" si="1"/>
        <v>68</v>
      </c>
    </row>
    <row r="71" spans="1:14" ht="15">
      <c r="A71" s="47">
        <v>69</v>
      </c>
      <c r="B71" s="34">
        <v>423</v>
      </c>
      <c r="C71" s="35" t="s">
        <v>130</v>
      </c>
      <c r="D71" s="36" t="s">
        <v>35</v>
      </c>
      <c r="E71" s="37" t="s">
        <v>95</v>
      </c>
      <c r="F71" s="36">
        <v>1971</v>
      </c>
      <c r="G71" s="48">
        <v>0.04081481481262017</v>
      </c>
      <c r="H71" s="49">
        <v>12.76088929288217</v>
      </c>
      <c r="I71" s="44">
        <v>0.003265185185009614</v>
      </c>
      <c r="J71" s="38" t="s">
        <v>349</v>
      </c>
      <c r="K71" s="36">
        <v>12</v>
      </c>
      <c r="L71" s="43"/>
      <c r="M71" s="29">
        <f>IF(B71="","",COUNTIF($D$3:D71,D71)-IF(D71="M",COUNTIF($Q$3:Q71,"M"))-IF(D71="F",COUNTIF($Q$3:Q71,"F")))</f>
        <v>64</v>
      </c>
      <c r="N71" s="2">
        <f t="shared" si="1"/>
        <v>69</v>
      </c>
    </row>
    <row r="72" spans="1:14" ht="15">
      <c r="A72" s="47">
        <v>70</v>
      </c>
      <c r="B72" s="34">
        <v>431</v>
      </c>
      <c r="C72" s="35" t="s">
        <v>131</v>
      </c>
      <c r="D72" s="36" t="s">
        <v>35</v>
      </c>
      <c r="E72" s="37" t="s">
        <v>115</v>
      </c>
      <c r="F72" s="36">
        <v>1967</v>
      </c>
      <c r="G72" s="48">
        <v>0.04084953703568317</v>
      </c>
      <c r="H72" s="49">
        <v>12.75004250056424</v>
      </c>
      <c r="I72" s="44">
        <v>0.0032679629628546538</v>
      </c>
      <c r="J72" s="38" t="s">
        <v>349</v>
      </c>
      <c r="K72" s="36">
        <v>13</v>
      </c>
      <c r="L72" s="43"/>
      <c r="M72" s="29">
        <f>IF(B72="","",COUNTIF($D$3:D72,D72)-IF(D72="M",COUNTIF($Q$3:Q72,"M"))-IF(D72="F",COUNTIF($Q$3:Q72,"F")))</f>
        <v>65</v>
      </c>
      <c r="N72" s="2">
        <f t="shared" si="1"/>
        <v>70</v>
      </c>
    </row>
    <row r="73" spans="1:14" ht="15">
      <c r="A73" s="47">
        <v>71</v>
      </c>
      <c r="B73" s="34">
        <v>381</v>
      </c>
      <c r="C73" s="35" t="s">
        <v>132</v>
      </c>
      <c r="D73" s="36" t="s">
        <v>35</v>
      </c>
      <c r="E73" s="37" t="s">
        <v>43</v>
      </c>
      <c r="F73" s="36">
        <v>1976</v>
      </c>
      <c r="G73" s="48">
        <v>0.040942129628092516</v>
      </c>
      <c r="H73" s="49">
        <v>12.72120766712542</v>
      </c>
      <c r="I73" s="44">
        <v>0.0032753703702474014</v>
      </c>
      <c r="J73" s="38" t="s">
        <v>350</v>
      </c>
      <c r="K73" s="36">
        <v>16</v>
      </c>
      <c r="L73" s="43"/>
      <c r="M73" s="29">
        <f>IF(B73="","",COUNTIF($D$3:D73,D73)-IF(D73="M",COUNTIF($Q$3:Q73,"M"))-IF(D73="F",COUNTIF($Q$3:Q73,"F")))</f>
        <v>66</v>
      </c>
      <c r="N73" s="2">
        <f t="shared" si="1"/>
        <v>71</v>
      </c>
    </row>
    <row r="74" spans="1:14" ht="15">
      <c r="A74" s="47">
        <v>72</v>
      </c>
      <c r="B74" s="34">
        <v>386</v>
      </c>
      <c r="C74" s="35" t="s">
        <v>133</v>
      </c>
      <c r="D74" s="36" t="s">
        <v>35</v>
      </c>
      <c r="E74" s="37" t="s">
        <v>43</v>
      </c>
      <c r="F74" s="36">
        <v>1986</v>
      </c>
      <c r="G74" s="48">
        <v>0.04096527778165182</v>
      </c>
      <c r="H74" s="49">
        <v>12.714019324107023</v>
      </c>
      <c r="I74" s="44">
        <v>0.0032772222225321457</v>
      </c>
      <c r="J74" s="38" t="s">
        <v>346</v>
      </c>
      <c r="K74" s="36">
        <v>9</v>
      </c>
      <c r="L74" s="43"/>
      <c r="M74" s="29">
        <f>IF(B74="","",COUNTIF($D$3:D74,D74)-IF(D74="M",COUNTIF($Q$3:Q74,"M"))-IF(D74="F",COUNTIF($Q$3:Q74,"F")))</f>
        <v>67</v>
      </c>
      <c r="N74" s="2">
        <f t="shared" si="1"/>
        <v>72</v>
      </c>
    </row>
    <row r="75" spans="1:14" ht="15">
      <c r="A75" s="47">
        <v>73</v>
      </c>
      <c r="B75" s="34">
        <v>184</v>
      </c>
      <c r="C75" s="35" t="s">
        <v>134</v>
      </c>
      <c r="D75" s="36" t="s">
        <v>35</v>
      </c>
      <c r="E75" s="37" t="s">
        <v>104</v>
      </c>
      <c r="F75" s="36">
        <v>1977</v>
      </c>
      <c r="G75" s="48">
        <v>0.040976851851155516</v>
      </c>
      <c r="H75" s="49">
        <v>12.71042820041936</v>
      </c>
      <c r="I75" s="44">
        <v>0.0032781481480924413</v>
      </c>
      <c r="J75" s="38" t="s">
        <v>347</v>
      </c>
      <c r="K75" s="36">
        <v>12</v>
      </c>
      <c r="L75" s="43"/>
      <c r="M75" s="29">
        <f>IF(B75="","",COUNTIF($D$3:D75,D75)-IF(D75="M",COUNTIF($Q$3:Q75,"M"))-IF(D75="F",COUNTIF($Q$3:Q75,"F")))</f>
        <v>68</v>
      </c>
      <c r="N75" s="2">
        <f t="shared" si="1"/>
        <v>73</v>
      </c>
    </row>
    <row r="76" spans="1:14" ht="15">
      <c r="A76" s="47">
        <v>74</v>
      </c>
      <c r="B76" s="34">
        <v>131</v>
      </c>
      <c r="C76" s="35" t="s">
        <v>135</v>
      </c>
      <c r="D76" s="36" t="s">
        <v>35</v>
      </c>
      <c r="E76" s="37" t="s">
        <v>41</v>
      </c>
      <c r="F76" s="36">
        <v>1974</v>
      </c>
      <c r="G76" s="48">
        <v>0.04102314815099817</v>
      </c>
      <c r="H76" s="49">
        <v>12.696083962553237</v>
      </c>
      <c r="I76" s="44">
        <v>0.0032818518520798534</v>
      </c>
      <c r="J76" s="38" t="s">
        <v>350</v>
      </c>
      <c r="K76" s="36">
        <v>17</v>
      </c>
      <c r="L76" s="43"/>
      <c r="M76" s="29">
        <f>IF(B76="","",COUNTIF($D$3:D76,D76)-IF(D76="M",COUNTIF($Q$3:Q76,"M"))-IF(D76="F",COUNTIF($Q$3:Q76,"F")))</f>
        <v>69</v>
      </c>
      <c r="N76" s="2">
        <f t="shared" si="1"/>
        <v>74</v>
      </c>
    </row>
    <row r="77" spans="1:14" ht="15">
      <c r="A77" s="47">
        <v>75</v>
      </c>
      <c r="B77" s="34">
        <v>183</v>
      </c>
      <c r="C77" s="35" t="s">
        <v>136</v>
      </c>
      <c r="D77" s="36" t="s">
        <v>35</v>
      </c>
      <c r="E77" s="37" t="s">
        <v>104</v>
      </c>
      <c r="F77" s="36">
        <v>1976</v>
      </c>
      <c r="G77" s="48">
        <v>0.04113888888969086</v>
      </c>
      <c r="H77" s="49">
        <v>12.660364618254208</v>
      </c>
      <c r="I77" s="44">
        <v>0.003291111111175269</v>
      </c>
      <c r="J77" s="38" t="s">
        <v>350</v>
      </c>
      <c r="K77" s="36">
        <v>18</v>
      </c>
      <c r="L77" s="43"/>
      <c r="M77" s="29">
        <f>IF(B77="","",COUNTIF($D$3:D77,D77)-IF(D77="M",COUNTIF($Q$3:Q77,"M"))-IF(D77="F",COUNTIF($Q$3:Q77,"F")))</f>
        <v>70</v>
      </c>
      <c r="N77" s="2">
        <f t="shared" si="1"/>
        <v>75</v>
      </c>
    </row>
    <row r="78" spans="1:14" ht="15">
      <c r="A78" s="47">
        <v>76</v>
      </c>
      <c r="B78" s="34">
        <v>40</v>
      </c>
      <c r="C78" s="35" t="s">
        <v>137</v>
      </c>
      <c r="D78" s="36" t="s">
        <v>35</v>
      </c>
      <c r="E78" s="37" t="s">
        <v>58</v>
      </c>
      <c r="F78" s="36">
        <v>1958</v>
      </c>
      <c r="G78" s="48">
        <v>0.04116203703597421</v>
      </c>
      <c r="H78" s="49">
        <v>12.653244854673808</v>
      </c>
      <c r="I78" s="44">
        <v>0.0032929629628779366</v>
      </c>
      <c r="J78" s="38" t="s">
        <v>356</v>
      </c>
      <c r="K78" s="36">
        <v>2</v>
      </c>
      <c r="L78" s="43"/>
      <c r="M78" s="29">
        <f>IF(B78="","",COUNTIF($D$3:D78,D78)-IF(D78="M",COUNTIF($Q$3:Q78,"M"))-IF(D78="F",COUNTIF($Q$3:Q78,"F")))</f>
        <v>71</v>
      </c>
      <c r="N78" s="2">
        <f t="shared" si="1"/>
        <v>76</v>
      </c>
    </row>
    <row r="79" spans="1:14" ht="15">
      <c r="A79" s="47">
        <v>77</v>
      </c>
      <c r="B79" s="34">
        <v>25</v>
      </c>
      <c r="C79" s="35" t="s">
        <v>138</v>
      </c>
      <c r="D79" s="36" t="s">
        <v>60</v>
      </c>
      <c r="E79" s="37" t="s">
        <v>139</v>
      </c>
      <c r="F79" s="36">
        <v>1968</v>
      </c>
      <c r="G79" s="48">
        <v>0.04119675925903721</v>
      </c>
      <c r="H79" s="49">
        <v>12.64258021021592</v>
      </c>
      <c r="I79" s="44">
        <v>0.0032957407407229766</v>
      </c>
      <c r="J79" s="38" t="s">
        <v>354</v>
      </c>
      <c r="K79" s="36">
        <v>4</v>
      </c>
      <c r="L79" s="43"/>
      <c r="M79" s="29">
        <f>IF(B79="","",COUNTIF($D$3:D79,D79)-IF(D79="M",COUNTIF($Q$3:Q79,"M"))-IF(D79="F",COUNTIF($Q$3:Q79,"F")))</f>
        <v>6</v>
      </c>
      <c r="N79" s="2">
        <f t="shared" si="1"/>
        <v>77</v>
      </c>
    </row>
    <row r="80" spans="1:14" ht="15">
      <c r="A80" s="47">
        <v>78</v>
      </c>
      <c r="B80" s="34">
        <v>135</v>
      </c>
      <c r="C80" s="35" t="s">
        <v>140</v>
      </c>
      <c r="D80" s="36" t="s">
        <v>35</v>
      </c>
      <c r="E80" s="37" t="s">
        <v>41</v>
      </c>
      <c r="F80" s="36">
        <v>1974</v>
      </c>
      <c r="G80" s="48">
        <v>0.041219907405320555</v>
      </c>
      <c r="H80" s="49">
        <v>12.635480429684458</v>
      </c>
      <c r="I80" s="44">
        <v>0.0032975925924256444</v>
      </c>
      <c r="J80" s="38" t="s">
        <v>350</v>
      </c>
      <c r="K80" s="36">
        <v>19</v>
      </c>
      <c r="L80" s="43"/>
      <c r="M80" s="29">
        <f>IF(B80="","",COUNTIF($D$3:D80,D80)-IF(D80="M",COUNTIF($Q$3:Q80,"M"))-IF(D80="F",COUNTIF($Q$3:Q80,"F")))</f>
        <v>72</v>
      </c>
      <c r="N80" s="2">
        <f t="shared" si="1"/>
        <v>78</v>
      </c>
    </row>
    <row r="81" spans="1:14" ht="15">
      <c r="A81" s="47">
        <v>79</v>
      </c>
      <c r="B81" s="34">
        <v>82</v>
      </c>
      <c r="C81" s="35" t="s">
        <v>141</v>
      </c>
      <c r="D81" s="36" t="s">
        <v>35</v>
      </c>
      <c r="E81" s="37" t="s">
        <v>92</v>
      </c>
      <c r="F81" s="36">
        <v>1966</v>
      </c>
      <c r="G81" s="48">
        <v>0.04126620370516321</v>
      </c>
      <c r="H81" s="49">
        <v>12.621304761992606</v>
      </c>
      <c r="I81" s="44">
        <v>0.0033012962964130564</v>
      </c>
      <c r="J81" s="38" t="s">
        <v>351</v>
      </c>
      <c r="K81" s="36">
        <v>10</v>
      </c>
      <c r="L81" s="43"/>
      <c r="M81" s="29">
        <f>IF(B81="","",COUNTIF($D$3:D81,D81)-IF(D81="M",COUNTIF($Q$3:Q81,"M"))-IF(D81="F",COUNTIF($Q$3:Q81,"F")))</f>
        <v>73</v>
      </c>
      <c r="N81" s="2">
        <f t="shared" si="1"/>
        <v>79</v>
      </c>
    </row>
    <row r="82" spans="1:14" ht="15">
      <c r="A82" s="47">
        <v>80</v>
      </c>
      <c r="B82" s="34">
        <v>175</v>
      </c>
      <c r="C82" s="35" t="s">
        <v>142</v>
      </c>
      <c r="D82" s="36" t="s">
        <v>35</v>
      </c>
      <c r="E82" s="37" t="s">
        <v>36</v>
      </c>
      <c r="F82" s="36">
        <v>1971</v>
      </c>
      <c r="G82" s="48">
        <v>0.041335648151289206</v>
      </c>
      <c r="H82" s="49">
        <v>12.600100799848937</v>
      </c>
      <c r="I82" s="44">
        <v>0.0033068518521031363</v>
      </c>
      <c r="J82" s="38" t="s">
        <v>349</v>
      </c>
      <c r="K82" s="36">
        <v>14</v>
      </c>
      <c r="L82" s="43"/>
      <c r="M82" s="29">
        <f>IF(B82="","",COUNTIF($D$3:D82,D82)-IF(D82="M",COUNTIF($Q$3:Q82,"M"))-IF(D82="F",COUNTIF($Q$3:Q82,"F")))</f>
        <v>74</v>
      </c>
      <c r="N82" s="2">
        <f t="shared" si="1"/>
        <v>80</v>
      </c>
    </row>
    <row r="83" spans="1:14" ht="15">
      <c r="A83" s="47">
        <v>81</v>
      </c>
      <c r="B83" s="34">
        <v>305</v>
      </c>
      <c r="C83" s="35" t="s">
        <v>143</v>
      </c>
      <c r="D83" s="36" t="s">
        <v>60</v>
      </c>
      <c r="E83" s="37" t="s">
        <v>144</v>
      </c>
      <c r="F83" s="36">
        <v>1960</v>
      </c>
      <c r="G83" s="48">
        <v>0.04135879629757255</v>
      </c>
      <c r="H83" s="49">
        <v>12.593048636763692</v>
      </c>
      <c r="I83" s="44">
        <v>0.003308703703805804</v>
      </c>
      <c r="J83" s="38" t="s">
        <v>358</v>
      </c>
      <c r="K83" s="36">
        <v>1</v>
      </c>
      <c r="L83" s="43"/>
      <c r="M83" s="29">
        <f>IF(B83="","",COUNTIF($D$3:D83,D83)-IF(D83="M",COUNTIF($Q$3:Q83,"M"))-IF(D83="F",COUNTIF($Q$3:Q83,"F")))</f>
        <v>7</v>
      </c>
      <c r="N83" s="2">
        <f t="shared" si="1"/>
        <v>81</v>
      </c>
    </row>
    <row r="84" spans="1:14" ht="15">
      <c r="A84" s="47">
        <v>82</v>
      </c>
      <c r="B84" s="34">
        <v>248</v>
      </c>
      <c r="C84" s="35" t="s">
        <v>145</v>
      </c>
      <c r="D84" s="36" t="s">
        <v>35</v>
      </c>
      <c r="E84" s="37" t="s">
        <v>52</v>
      </c>
      <c r="F84" s="36">
        <v>1968</v>
      </c>
      <c r="G84" s="48">
        <v>0.04147453703626525</v>
      </c>
      <c r="H84" s="49">
        <v>12.557905899658813</v>
      </c>
      <c r="I84" s="44">
        <v>0.0033179629629012195</v>
      </c>
      <c r="J84" s="38" t="s">
        <v>349</v>
      </c>
      <c r="K84" s="36">
        <v>15</v>
      </c>
      <c r="L84" s="43"/>
      <c r="M84" s="29">
        <f>IF(B84="","",COUNTIF($D$3:D84,D84)-IF(D84="M",COUNTIF($Q$3:Q84,"M"))-IF(D84="F",COUNTIF($Q$3:Q84,"F")))</f>
        <v>75</v>
      </c>
      <c r="N84" s="2">
        <f t="shared" si="1"/>
        <v>82</v>
      </c>
    </row>
    <row r="85" spans="1:14" ht="15">
      <c r="A85" s="47">
        <v>83</v>
      </c>
      <c r="B85" s="34">
        <v>144</v>
      </c>
      <c r="C85" s="35" t="s">
        <v>146</v>
      </c>
      <c r="D85" s="36" t="s">
        <v>60</v>
      </c>
      <c r="E85" s="37" t="s">
        <v>41</v>
      </c>
      <c r="F85" s="36">
        <v>1993</v>
      </c>
      <c r="G85" s="48">
        <v>0.041543981482391246</v>
      </c>
      <c r="H85" s="49">
        <v>12.536914247232003</v>
      </c>
      <c r="I85" s="44">
        <v>0.0033235185185913</v>
      </c>
      <c r="J85" s="38" t="s">
        <v>359</v>
      </c>
      <c r="K85" s="36">
        <v>1</v>
      </c>
      <c r="L85" s="43"/>
      <c r="M85" s="29">
        <f>IF(B85="","",COUNTIF($D$3:D85,D85)-IF(D85="M",COUNTIF($Q$3:Q85,"M"))-IF(D85="F",COUNTIF($Q$3:Q85,"F")))</f>
        <v>8</v>
      </c>
      <c r="N85" s="2">
        <f t="shared" si="1"/>
        <v>83</v>
      </c>
    </row>
    <row r="86" spans="1:14" ht="15">
      <c r="A86" s="47">
        <v>84</v>
      </c>
      <c r="B86" s="34">
        <v>422</v>
      </c>
      <c r="C86" s="35" t="s">
        <v>147</v>
      </c>
      <c r="D86" s="36" t="s">
        <v>35</v>
      </c>
      <c r="E86" s="37" t="s">
        <v>95</v>
      </c>
      <c r="F86" s="36">
        <v>1966</v>
      </c>
      <c r="G86" s="48">
        <v>0.041648148151580244</v>
      </c>
      <c r="H86" s="49">
        <v>12.505558024758693</v>
      </c>
      <c r="I86" s="44">
        <v>0.0033318518521264196</v>
      </c>
      <c r="J86" s="38" t="s">
        <v>351</v>
      </c>
      <c r="K86" s="36">
        <v>11</v>
      </c>
      <c r="L86" s="43"/>
      <c r="M86" s="29">
        <f>IF(B86="","",COUNTIF($D$3:D86,D86)-IF(D86="M",COUNTIF($Q$3:Q86,"M"))-IF(D86="F",COUNTIF($Q$3:Q86,"F")))</f>
        <v>76</v>
      </c>
      <c r="N86" s="2">
        <f t="shared" si="1"/>
        <v>84</v>
      </c>
    </row>
    <row r="87" spans="1:14" ht="15">
      <c r="A87" s="47">
        <v>85</v>
      </c>
      <c r="B87" s="34">
        <v>132</v>
      </c>
      <c r="C87" s="35" t="s">
        <v>148</v>
      </c>
      <c r="D87" s="36" t="s">
        <v>35</v>
      </c>
      <c r="E87" s="37" t="s">
        <v>41</v>
      </c>
      <c r="F87" s="36">
        <v>1982</v>
      </c>
      <c r="G87" s="48">
        <v>0.041717592590430286</v>
      </c>
      <c r="H87" s="49">
        <v>12.484740872914339</v>
      </c>
      <c r="I87" s="44">
        <v>0.003337407407234423</v>
      </c>
      <c r="J87" s="38" t="s">
        <v>346</v>
      </c>
      <c r="K87" s="36">
        <v>10</v>
      </c>
      <c r="L87" s="43"/>
      <c r="M87" s="29">
        <f>IF(B87="","",COUNTIF($D$3:D87,D87)-IF(D87="M",COUNTIF($Q$3:Q87,"M"))-IF(D87="F",COUNTIF($Q$3:Q87,"F")))</f>
        <v>77</v>
      </c>
      <c r="N87" s="2">
        <f t="shared" si="1"/>
        <v>85</v>
      </c>
    </row>
    <row r="88" spans="1:14" ht="15">
      <c r="A88" s="47">
        <v>86</v>
      </c>
      <c r="B88" s="34">
        <v>24</v>
      </c>
      <c r="C88" s="35" t="s">
        <v>149</v>
      </c>
      <c r="D88" s="36" t="s">
        <v>35</v>
      </c>
      <c r="E88" s="37" t="s">
        <v>139</v>
      </c>
      <c r="F88" s="36">
        <v>1965</v>
      </c>
      <c r="G88" s="48">
        <v>0.04177546296705259</v>
      </c>
      <c r="H88" s="49">
        <v>12.46744611170685</v>
      </c>
      <c r="I88" s="44">
        <v>0.003342037037364207</v>
      </c>
      <c r="J88" s="38" t="s">
        <v>351</v>
      </c>
      <c r="K88" s="36">
        <v>12</v>
      </c>
      <c r="L88" s="43"/>
      <c r="M88" s="29">
        <f>IF(B88="","",COUNTIF($D$3:D88,D88)-IF(D88="M",COUNTIF($Q$3:Q88,"M"))-IF(D88="F",COUNTIF($Q$3:Q88,"F")))</f>
        <v>78</v>
      </c>
      <c r="N88" s="2">
        <f t="shared" si="1"/>
        <v>86</v>
      </c>
    </row>
    <row r="89" spans="1:14" ht="15">
      <c r="A89" s="47">
        <v>87</v>
      </c>
      <c r="B89" s="34">
        <v>327</v>
      </c>
      <c r="C89" s="35" t="s">
        <v>150</v>
      </c>
      <c r="D89" s="36" t="s">
        <v>35</v>
      </c>
      <c r="E89" s="37" t="s">
        <v>82</v>
      </c>
      <c r="F89" s="36">
        <v>1963</v>
      </c>
      <c r="G89" s="48">
        <v>0.04181018518283963</v>
      </c>
      <c r="H89" s="49">
        <v>12.457092238546258</v>
      </c>
      <c r="I89" s="44">
        <v>0.0033448148146271706</v>
      </c>
      <c r="J89" s="38" t="s">
        <v>351</v>
      </c>
      <c r="K89" s="36">
        <v>13</v>
      </c>
      <c r="L89" s="43"/>
      <c r="M89" s="29">
        <f>IF(B89="","",COUNTIF($D$3:D89,D89)-IF(D89="M",COUNTIF($Q$3:Q89,"M"))-IF(D89="F",COUNTIF($Q$3:Q89,"F")))</f>
        <v>79</v>
      </c>
      <c r="N89" s="2">
        <f t="shared" si="1"/>
        <v>87</v>
      </c>
    </row>
    <row r="90" spans="1:14" ht="15">
      <c r="A90" s="47">
        <v>88</v>
      </c>
      <c r="B90" s="34">
        <v>46</v>
      </c>
      <c r="C90" s="35" t="s">
        <v>151</v>
      </c>
      <c r="D90" s="36" t="s">
        <v>35</v>
      </c>
      <c r="E90" s="37" t="s">
        <v>58</v>
      </c>
      <c r="F90" s="36">
        <v>1970</v>
      </c>
      <c r="G90" s="48">
        <v>0.04199537037493428</v>
      </c>
      <c r="H90" s="49">
        <v>12.402160730655263</v>
      </c>
      <c r="I90" s="44">
        <v>0.0033596296299947424</v>
      </c>
      <c r="J90" s="38" t="s">
        <v>349</v>
      </c>
      <c r="K90" s="36">
        <v>16</v>
      </c>
      <c r="L90" s="43"/>
      <c r="M90" s="29">
        <f>IF(B90="","",COUNTIF($D$3:D90,D90)-IF(D90="M",COUNTIF($Q$3:Q90,"M"))-IF(D90="F",COUNTIF($Q$3:Q90,"F")))</f>
        <v>80</v>
      </c>
      <c r="N90" s="2">
        <f t="shared" si="1"/>
        <v>88</v>
      </c>
    </row>
    <row r="91" spans="1:14" ht="15">
      <c r="A91" s="47">
        <v>89</v>
      </c>
      <c r="B91" s="34">
        <v>321</v>
      </c>
      <c r="C91" s="35" t="s">
        <v>152</v>
      </c>
      <c r="D91" s="36" t="s">
        <v>35</v>
      </c>
      <c r="E91" s="37" t="s">
        <v>82</v>
      </c>
      <c r="F91" s="36">
        <v>1970</v>
      </c>
      <c r="G91" s="48">
        <v>0.04209953703684732</v>
      </c>
      <c r="H91" s="49">
        <v>12.371474129928735</v>
      </c>
      <c r="I91" s="44">
        <v>0.0033679629629477857</v>
      </c>
      <c r="J91" s="38" t="s">
        <v>349</v>
      </c>
      <c r="K91" s="36">
        <v>17</v>
      </c>
      <c r="L91" s="43"/>
      <c r="M91" s="29">
        <f>IF(B91="","",COUNTIF($D$3:D91,D91)-IF(D91="M",COUNTIF($Q$3:Q91,"M"))-IF(D91="F",COUNTIF($Q$3:Q91,"F")))</f>
        <v>81</v>
      </c>
      <c r="N91" s="2">
        <f t="shared" si="1"/>
        <v>89</v>
      </c>
    </row>
    <row r="92" spans="1:14" ht="15">
      <c r="A92" s="47">
        <v>90</v>
      </c>
      <c r="B92" s="34">
        <v>236</v>
      </c>
      <c r="C92" s="35" t="s">
        <v>153</v>
      </c>
      <c r="D92" s="36" t="s">
        <v>35</v>
      </c>
      <c r="E92" s="37" t="s">
        <v>48</v>
      </c>
      <c r="F92" s="36">
        <v>1967</v>
      </c>
      <c r="G92" s="48">
        <v>0.042180555559752975</v>
      </c>
      <c r="H92" s="49">
        <v>12.347711556229287</v>
      </c>
      <c r="I92" s="44">
        <v>0.003374444444780238</v>
      </c>
      <c r="J92" s="38" t="s">
        <v>349</v>
      </c>
      <c r="K92" s="36">
        <v>18</v>
      </c>
      <c r="L92" s="43"/>
      <c r="M92" s="29">
        <f>IF(B92="","",COUNTIF($D$3:D92,D92)-IF(D92="M",COUNTIF($Q$3:Q92,"M"))-IF(D92="F",COUNTIF($Q$3:Q92,"F")))</f>
        <v>82</v>
      </c>
      <c r="N92" s="2">
        <f t="shared" si="1"/>
        <v>90</v>
      </c>
    </row>
    <row r="93" spans="1:14" ht="15">
      <c r="A93" s="47">
        <v>91</v>
      </c>
      <c r="B93" s="34">
        <v>32</v>
      </c>
      <c r="C93" s="35" t="s">
        <v>154</v>
      </c>
      <c r="D93" s="36" t="s">
        <v>35</v>
      </c>
      <c r="E93" s="37" t="s">
        <v>58</v>
      </c>
      <c r="F93" s="36">
        <v>1983</v>
      </c>
      <c r="G93" s="48">
        <v>0.04221527777554002</v>
      </c>
      <c r="H93" s="49">
        <v>12.337555519653828</v>
      </c>
      <c r="I93" s="44">
        <v>0.003377222222043201</v>
      </c>
      <c r="J93" s="38" t="s">
        <v>346</v>
      </c>
      <c r="K93" s="36">
        <v>11</v>
      </c>
      <c r="L93" s="43"/>
      <c r="M93" s="29">
        <f>IF(B93="","",COUNTIF($D$3:D93,D93)-IF(D93="M",COUNTIF($Q$3:Q93,"M"))-IF(D93="F",COUNTIF($Q$3:Q93,"F")))</f>
        <v>83</v>
      </c>
      <c r="N93" s="2">
        <f t="shared" si="1"/>
        <v>91</v>
      </c>
    </row>
    <row r="94" spans="1:14" ht="15">
      <c r="A94" s="47">
        <v>92</v>
      </c>
      <c r="B94" s="34">
        <v>36</v>
      </c>
      <c r="C94" s="35" t="s">
        <v>155</v>
      </c>
      <c r="D94" s="36" t="s">
        <v>35</v>
      </c>
      <c r="E94" s="37" t="s">
        <v>58</v>
      </c>
      <c r="F94" s="36">
        <v>1965</v>
      </c>
      <c r="G94" s="48">
        <v>0.04223842592909932</v>
      </c>
      <c r="H94" s="49">
        <v>12.330794102213822</v>
      </c>
      <c r="I94" s="44">
        <v>0.003379074074327946</v>
      </c>
      <c r="J94" s="38" t="s">
        <v>351</v>
      </c>
      <c r="K94" s="36">
        <v>14</v>
      </c>
      <c r="L94" s="43"/>
      <c r="M94" s="29">
        <f>IF(B94="","",COUNTIF($D$3:D94,D94)-IF(D94="M",COUNTIF($Q$3:Q94,"M"))-IF(D94="F",COUNTIF($Q$3:Q94,"F")))</f>
        <v>84</v>
      </c>
      <c r="N94" s="2">
        <f t="shared" si="1"/>
        <v>92</v>
      </c>
    </row>
    <row r="95" spans="1:14" ht="15">
      <c r="A95" s="47">
        <v>93</v>
      </c>
      <c r="B95" s="34">
        <v>57</v>
      </c>
      <c r="C95" s="35" t="s">
        <v>156</v>
      </c>
      <c r="D95" s="36" t="s">
        <v>35</v>
      </c>
      <c r="E95" s="37" t="s">
        <v>73</v>
      </c>
      <c r="F95" s="36">
        <v>1951</v>
      </c>
      <c r="G95" s="48">
        <v>0.042284722221666016</v>
      </c>
      <c r="H95" s="49">
        <v>12.317293480208003</v>
      </c>
      <c r="I95" s="44">
        <v>0.0033827777777332814</v>
      </c>
      <c r="J95" s="38" t="s">
        <v>360</v>
      </c>
      <c r="K95" s="36">
        <v>1</v>
      </c>
      <c r="L95" s="43"/>
      <c r="M95" s="29">
        <f>IF(B95="","",COUNTIF($D$3:D95,D95)-IF(D95="M",COUNTIF($Q$3:Q95,"M"))-IF(D95="F",COUNTIF($Q$3:Q95,"F")))</f>
        <v>85</v>
      </c>
      <c r="N95" s="2">
        <f t="shared" si="1"/>
        <v>93</v>
      </c>
    </row>
    <row r="96" spans="1:14" ht="15">
      <c r="A96" s="47">
        <v>94</v>
      </c>
      <c r="B96" s="34">
        <v>399</v>
      </c>
      <c r="C96" s="35" t="s">
        <v>157</v>
      </c>
      <c r="D96" s="36" t="s">
        <v>60</v>
      </c>
      <c r="E96" s="37" t="s">
        <v>43</v>
      </c>
      <c r="F96" s="36">
        <v>1970</v>
      </c>
      <c r="G96" s="48">
        <v>0.042354166667792015</v>
      </c>
      <c r="H96" s="49">
        <v>12.29709788457243</v>
      </c>
      <c r="I96" s="44">
        <v>0.0033883333334233613</v>
      </c>
      <c r="J96" s="38" t="s">
        <v>354</v>
      </c>
      <c r="K96" s="36">
        <v>5</v>
      </c>
      <c r="L96" s="43"/>
      <c r="M96" s="29">
        <f>IF(B96="","",COUNTIF($D$3:D96,D96)-IF(D96="M",COUNTIF($Q$3:Q96,"M"))-IF(D96="F",COUNTIF($Q$3:Q96,"F")))</f>
        <v>9</v>
      </c>
      <c r="N96" s="2">
        <f t="shared" si="1"/>
        <v>94</v>
      </c>
    </row>
    <row r="97" spans="1:14" ht="15">
      <c r="A97" s="47">
        <v>95</v>
      </c>
      <c r="B97" s="34">
        <v>379</v>
      </c>
      <c r="C97" s="35" t="s">
        <v>158</v>
      </c>
      <c r="D97" s="36" t="s">
        <v>35</v>
      </c>
      <c r="E97" s="37" t="s">
        <v>43</v>
      </c>
      <c r="F97" s="36">
        <v>1976</v>
      </c>
      <c r="G97" s="48">
        <v>0.042388888890855014</v>
      </c>
      <c r="H97" s="49">
        <v>12.287024901133892</v>
      </c>
      <c r="I97" s="44">
        <v>0.003391111111268401</v>
      </c>
      <c r="J97" s="38" t="s">
        <v>350</v>
      </c>
      <c r="K97" s="36">
        <v>20</v>
      </c>
      <c r="L97" s="43"/>
      <c r="M97" s="29">
        <f>IF(B97="","",COUNTIF($D$3:D97,D97)-IF(D97="M",COUNTIF($Q$3:Q97,"M"))-IF(D97="F",COUNTIF($Q$3:Q97,"F")))</f>
        <v>86</v>
      </c>
      <c r="N97" s="2">
        <f t="shared" si="1"/>
        <v>95</v>
      </c>
    </row>
    <row r="98" spans="1:14" ht="15">
      <c r="A98" s="47">
        <v>96</v>
      </c>
      <c r="B98" s="34">
        <v>134</v>
      </c>
      <c r="C98" s="35" t="s">
        <v>159</v>
      </c>
      <c r="D98" s="36" t="s">
        <v>35</v>
      </c>
      <c r="E98" s="37" t="s">
        <v>41</v>
      </c>
      <c r="F98" s="36">
        <v>1972</v>
      </c>
      <c r="G98" s="48">
        <v>0.04241203703713836</v>
      </c>
      <c r="H98" s="49">
        <v>12.280318742466022</v>
      </c>
      <c r="I98" s="44">
        <v>0.003392962962971069</v>
      </c>
      <c r="J98" s="38" t="s">
        <v>350</v>
      </c>
      <c r="K98" s="36">
        <v>21</v>
      </c>
      <c r="L98" s="43"/>
      <c r="M98" s="29">
        <f>IF(B98="","",COUNTIF($D$3:D98,D98)-IF(D98="M",COUNTIF($Q$3:Q98,"M"))-IF(D98="F",COUNTIF($Q$3:Q98,"F")))</f>
        <v>87</v>
      </c>
      <c r="N98" s="2">
        <f t="shared" si="1"/>
        <v>96</v>
      </c>
    </row>
    <row r="99" spans="1:14" ht="15">
      <c r="A99" s="47">
        <v>97</v>
      </c>
      <c r="B99" s="34">
        <v>37</v>
      </c>
      <c r="C99" s="35" t="s">
        <v>160</v>
      </c>
      <c r="D99" s="36" t="s">
        <v>35</v>
      </c>
      <c r="E99" s="37" t="s">
        <v>58</v>
      </c>
      <c r="F99" s="36">
        <v>1962</v>
      </c>
      <c r="G99" s="48">
        <v>0.04248148148326436</v>
      </c>
      <c r="H99" s="49">
        <v>12.260244114568282</v>
      </c>
      <c r="I99" s="44">
        <v>0.003398518518661149</v>
      </c>
      <c r="J99" s="38" t="s">
        <v>351</v>
      </c>
      <c r="K99" s="36">
        <v>15</v>
      </c>
      <c r="L99" s="43"/>
      <c r="M99" s="29">
        <f>IF(B99="","",COUNTIF($D$3:D99,D99)-IF(D99="M",COUNTIF($Q$3:Q99,"M"))-IF(D99="F",COUNTIF($Q$3:Q99,"F")))</f>
        <v>88</v>
      </c>
      <c r="N99" s="2">
        <f t="shared" si="1"/>
        <v>97</v>
      </c>
    </row>
    <row r="100" spans="1:14" ht="15">
      <c r="A100" s="47">
        <v>98</v>
      </c>
      <c r="B100" s="34">
        <v>41</v>
      </c>
      <c r="C100" s="35" t="s">
        <v>161</v>
      </c>
      <c r="D100" s="36" t="s">
        <v>60</v>
      </c>
      <c r="E100" s="37" t="s">
        <v>58</v>
      </c>
      <c r="F100" s="36">
        <v>1964</v>
      </c>
      <c r="G100" s="48">
        <v>0.04250462962954771</v>
      </c>
      <c r="H100" s="49">
        <v>12.253567149571596</v>
      </c>
      <c r="I100" s="44">
        <v>0.0034003703703638167</v>
      </c>
      <c r="J100" s="38" t="s">
        <v>361</v>
      </c>
      <c r="K100" s="36">
        <v>1</v>
      </c>
      <c r="L100" s="43"/>
      <c r="M100" s="29">
        <f>IF(B100="","",COUNTIF($D$3:D100,D100)-IF(D100="M",COUNTIF($Q$3:Q100,"M"))-IF(D100="F",COUNTIF($Q$3:Q100,"F")))</f>
        <v>10</v>
      </c>
      <c r="N100" s="2">
        <f t="shared" si="1"/>
        <v>98</v>
      </c>
    </row>
    <row r="101" spans="1:14" ht="15">
      <c r="A101" s="47">
        <v>99</v>
      </c>
      <c r="B101" s="34">
        <v>50</v>
      </c>
      <c r="C101" s="35" t="s">
        <v>162</v>
      </c>
      <c r="D101" s="36" t="s">
        <v>35</v>
      </c>
      <c r="E101" s="37" t="s">
        <v>73</v>
      </c>
      <c r="F101" s="36">
        <v>1959</v>
      </c>
      <c r="G101" s="48">
        <v>0.04255092592939036</v>
      </c>
      <c r="H101" s="49">
        <v>12.240235011515658</v>
      </c>
      <c r="I101" s="44">
        <v>0.0034040740743512287</v>
      </c>
      <c r="J101" s="38" t="s">
        <v>356</v>
      </c>
      <c r="K101" s="36">
        <v>3</v>
      </c>
      <c r="L101" s="43"/>
      <c r="M101" s="29">
        <f>IF(B101="","",COUNTIF($D$3:D101,D101)-IF(D101="M",COUNTIF($Q$3:Q101,"M"))-IF(D101="F",COUNTIF($Q$3:Q101,"F")))</f>
        <v>89</v>
      </c>
      <c r="N101" s="2">
        <f t="shared" si="1"/>
        <v>99</v>
      </c>
    </row>
    <row r="102" spans="1:14" ht="15">
      <c r="A102" s="47">
        <v>100</v>
      </c>
      <c r="B102" s="34">
        <v>26</v>
      </c>
      <c r="C102" s="35" t="s">
        <v>163</v>
      </c>
      <c r="D102" s="36" t="s">
        <v>60</v>
      </c>
      <c r="E102" s="37" t="s">
        <v>139</v>
      </c>
      <c r="F102" s="36">
        <v>1980</v>
      </c>
      <c r="G102" s="48">
        <v>0.04270138889114605</v>
      </c>
      <c r="H102" s="49">
        <v>12.197105219716304</v>
      </c>
      <c r="I102" s="44">
        <v>0.003416111111291684</v>
      </c>
      <c r="J102" s="38" t="s">
        <v>357</v>
      </c>
      <c r="K102" s="36">
        <v>2</v>
      </c>
      <c r="L102" s="43"/>
      <c r="M102" s="29">
        <f>IF(B102="","",COUNTIF($D$3:D102,D102)-IF(D102="M",COUNTIF($Q$3:Q102,"M"))-IF(D102="F",COUNTIF($Q$3:Q102,"F")))</f>
        <v>11</v>
      </c>
      <c r="N102" s="2">
        <f t="shared" si="1"/>
        <v>100</v>
      </c>
    </row>
    <row r="103" spans="1:14" ht="15">
      <c r="A103" s="47">
        <v>101</v>
      </c>
      <c r="B103" s="34">
        <v>450</v>
      </c>
      <c r="C103" s="35" t="s">
        <v>164</v>
      </c>
      <c r="D103" s="36" t="s">
        <v>35</v>
      </c>
      <c r="E103" s="37" t="s">
        <v>139</v>
      </c>
      <c r="F103" s="36">
        <v>1972</v>
      </c>
      <c r="G103" s="48">
        <v>0.0427245370374294</v>
      </c>
      <c r="H103" s="49">
        <v>12.190496830358873</v>
      </c>
      <c r="I103" s="44">
        <v>0.003417962962994352</v>
      </c>
      <c r="J103" s="38" t="s">
        <v>350</v>
      </c>
      <c r="K103" s="36">
        <v>22</v>
      </c>
      <c r="L103" s="43"/>
      <c r="M103" s="29">
        <f>IF(B103="","",COUNTIF($D$3:D103,D103)-IF(D103="M",COUNTIF($Q$3:Q103,"M"))-IF(D103="F",COUNTIF($Q$3:Q103,"F")))</f>
        <v>90</v>
      </c>
      <c r="N103" s="2">
        <f t="shared" si="1"/>
        <v>101</v>
      </c>
    </row>
    <row r="104" spans="1:14" ht="15">
      <c r="A104" s="47">
        <v>102</v>
      </c>
      <c r="B104" s="34">
        <v>78</v>
      </c>
      <c r="C104" s="35" t="s">
        <v>165</v>
      </c>
      <c r="D104" s="36" t="s">
        <v>35</v>
      </c>
      <c r="E104" s="37" t="s">
        <v>92</v>
      </c>
      <c r="F104" s="36">
        <v>1971</v>
      </c>
      <c r="G104" s="48">
        <v>0.04274768518371275</v>
      </c>
      <c r="H104" s="49">
        <v>12.183895597972063</v>
      </c>
      <c r="I104" s="44">
        <v>0.0034198148146970197</v>
      </c>
      <c r="J104" s="38" t="s">
        <v>349</v>
      </c>
      <c r="K104" s="36">
        <v>19</v>
      </c>
      <c r="L104" s="43"/>
      <c r="M104" s="29">
        <f>IF(B104="","",COUNTIF($D$3:D104,D104)-IF(D104="M",COUNTIF($Q$3:Q104,"M"))-IF(D104="F",COUNTIF($Q$3:Q104,"F")))</f>
        <v>91</v>
      </c>
      <c r="N104" s="2">
        <f t="shared" si="1"/>
        <v>102</v>
      </c>
    </row>
    <row r="105" spans="1:14" ht="15">
      <c r="A105" s="47">
        <v>103</v>
      </c>
      <c r="B105" s="34">
        <v>391</v>
      </c>
      <c r="C105" s="35" t="s">
        <v>166</v>
      </c>
      <c r="D105" s="36" t="s">
        <v>35</v>
      </c>
      <c r="E105" s="37" t="s">
        <v>43</v>
      </c>
      <c r="F105" s="36">
        <v>1955</v>
      </c>
      <c r="G105" s="48">
        <v>0.04287499999918509</v>
      </c>
      <c r="H105" s="49">
        <v>12.14771622957977</v>
      </c>
      <c r="I105" s="44">
        <v>0.0034299999999348072</v>
      </c>
      <c r="J105" s="38" t="s">
        <v>355</v>
      </c>
      <c r="K105" s="36">
        <v>4</v>
      </c>
      <c r="L105" s="43"/>
      <c r="M105" s="29">
        <f>IF(B105="","",COUNTIF($D$3:D105,D105)-IF(D105="M",COUNTIF($Q$3:Q105,"M"))-IF(D105="F",COUNTIF($Q$3:Q105,"F")))</f>
        <v>92</v>
      </c>
      <c r="N105" s="2">
        <f t="shared" si="1"/>
        <v>103</v>
      </c>
    </row>
    <row r="106" spans="1:14" ht="15">
      <c r="A106" s="47">
        <v>104</v>
      </c>
      <c r="B106" s="34">
        <v>27</v>
      </c>
      <c r="C106" s="35" t="s">
        <v>167</v>
      </c>
      <c r="D106" s="36" t="s">
        <v>35</v>
      </c>
      <c r="E106" s="37" t="s">
        <v>139</v>
      </c>
      <c r="F106" s="36">
        <v>1977</v>
      </c>
      <c r="G106" s="48">
        <v>0.043060185184003785</v>
      </c>
      <c r="H106" s="49">
        <v>12.095473605320564</v>
      </c>
      <c r="I106" s="44">
        <v>0.003444814814720303</v>
      </c>
      <c r="J106" s="38" t="s">
        <v>347</v>
      </c>
      <c r="K106" s="36">
        <v>13</v>
      </c>
      <c r="L106" s="43"/>
      <c r="M106" s="29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47">
        <v>105</v>
      </c>
      <c r="B107" s="34">
        <v>373</v>
      </c>
      <c r="C107" s="35" t="s">
        <v>168</v>
      </c>
      <c r="D107" s="36" t="s">
        <v>35</v>
      </c>
      <c r="E107" s="37" t="s">
        <v>169</v>
      </c>
      <c r="F107" s="36">
        <v>1972</v>
      </c>
      <c r="G107" s="48">
        <v>0.04310648148384644</v>
      </c>
      <c r="H107" s="49">
        <v>12.082483083860799</v>
      </c>
      <c r="I107" s="44">
        <v>0.003448518518707715</v>
      </c>
      <c r="J107" s="38" t="s">
        <v>350</v>
      </c>
      <c r="K107" s="36">
        <v>23</v>
      </c>
      <c r="L107" s="43"/>
      <c r="M107" s="29">
        <f>IF(B107="","",COUNTIF($D$3:D107,D107)-IF(D107="M",COUNTIF($Q$3:Q107,"M"))-IF(D107="F",COUNTIF($Q$3:Q107,"F")))</f>
        <v>94</v>
      </c>
      <c r="N107" s="2">
        <f t="shared" si="1"/>
        <v>105</v>
      </c>
    </row>
    <row r="108" spans="1:14" ht="15">
      <c r="A108" s="47">
        <v>106</v>
      </c>
      <c r="B108" s="34">
        <v>120</v>
      </c>
      <c r="C108" s="35" t="s">
        <v>170</v>
      </c>
      <c r="D108" s="36" t="s">
        <v>35</v>
      </c>
      <c r="E108" s="37" t="s">
        <v>41</v>
      </c>
      <c r="F108" s="36">
        <v>1986</v>
      </c>
      <c r="G108" s="50">
        <v>0.04329166666866513</v>
      </c>
      <c r="H108" s="49">
        <v>12.030798844487935</v>
      </c>
      <c r="I108" s="44">
        <v>0.0034633333334932103</v>
      </c>
      <c r="J108" s="38" t="s">
        <v>346</v>
      </c>
      <c r="K108" s="36">
        <v>12</v>
      </c>
      <c r="L108" s="43"/>
      <c r="M108" s="29">
        <f>IF(B108="","",COUNTIF($D$3:D108,D108)-IF(D108="M",COUNTIF($Q$3:Q108,"M"))-IF(D108="F",COUNTIF($Q$3:Q108,"F")))</f>
        <v>95</v>
      </c>
      <c r="N108" s="2">
        <f t="shared" si="1"/>
        <v>106</v>
      </c>
    </row>
    <row r="109" spans="1:14" ht="15">
      <c r="A109" s="47">
        <v>107</v>
      </c>
      <c r="B109" s="34">
        <v>63</v>
      </c>
      <c r="C109" s="35" t="s">
        <v>171</v>
      </c>
      <c r="D109" s="36" t="s">
        <v>35</v>
      </c>
      <c r="E109" s="37" t="s">
        <v>73</v>
      </c>
      <c r="F109" s="36">
        <v>1956</v>
      </c>
      <c r="G109" s="50">
        <v>0.043384259261074476</v>
      </c>
      <c r="H109" s="49">
        <v>12.005122184963499</v>
      </c>
      <c r="I109" s="44">
        <v>0.003470740740885958</v>
      </c>
      <c r="J109" s="38" t="s">
        <v>355</v>
      </c>
      <c r="K109" s="36">
        <v>5</v>
      </c>
      <c r="L109" s="43"/>
      <c r="M109" s="29">
        <f>IF(B109="","",COUNTIF($D$3:D109,D109)-IF(D109="M",COUNTIF($Q$3:Q109,"M"))-IF(D109="F",COUNTIF($Q$3:Q109,"F")))</f>
        <v>96</v>
      </c>
      <c r="N109" s="2">
        <f t="shared" si="1"/>
        <v>107</v>
      </c>
    </row>
    <row r="110" spans="1:14" ht="15">
      <c r="A110" s="47">
        <v>108</v>
      </c>
      <c r="B110" s="34">
        <v>177</v>
      </c>
      <c r="C110" s="35" t="s">
        <v>172</v>
      </c>
      <c r="D110" s="36" t="s">
        <v>35</v>
      </c>
      <c r="E110" s="37" t="s">
        <v>36</v>
      </c>
      <c r="F110" s="36">
        <v>1953</v>
      </c>
      <c r="G110" s="50">
        <v>0.04340740740735782</v>
      </c>
      <c r="H110" s="49">
        <v>11.998720136532476</v>
      </c>
      <c r="I110" s="44">
        <v>0.0034725925925886258</v>
      </c>
      <c r="J110" s="38" t="s">
        <v>355</v>
      </c>
      <c r="K110" s="36">
        <v>6</v>
      </c>
      <c r="L110" s="43"/>
      <c r="M110" s="29">
        <f>IF(B110="","",COUNTIF($D$3:D110,D110)-IF(D110="M",COUNTIF($Q$3:Q110,"M"))-IF(D110="F",COUNTIF($Q$3:Q110,"F")))</f>
        <v>97</v>
      </c>
      <c r="N110" s="2">
        <f t="shared" si="1"/>
        <v>108</v>
      </c>
    </row>
    <row r="111" spans="1:14" ht="15">
      <c r="A111" s="47">
        <v>109</v>
      </c>
      <c r="B111" s="34">
        <v>333</v>
      </c>
      <c r="C111" s="35" t="s">
        <v>173</v>
      </c>
      <c r="D111" s="36" t="s">
        <v>60</v>
      </c>
      <c r="E111" s="37" t="s">
        <v>82</v>
      </c>
      <c r="F111" s="36">
        <v>1961</v>
      </c>
      <c r="G111" s="48">
        <v>0.04344212963042082</v>
      </c>
      <c r="H111" s="49">
        <v>11.98912985537924</v>
      </c>
      <c r="I111" s="44">
        <v>0.0034753703704336657</v>
      </c>
      <c r="J111" s="38" t="s">
        <v>358</v>
      </c>
      <c r="K111" s="36">
        <v>2</v>
      </c>
      <c r="L111" s="43"/>
      <c r="M111" s="29">
        <f>IF(B111="","",COUNTIF($D$3:D111,D111)-IF(D111="M",COUNTIF($Q$3:Q111,"M"))-IF(D111="F",COUNTIF($Q$3:Q111,"F")))</f>
        <v>12</v>
      </c>
      <c r="N111" s="2">
        <f t="shared" si="1"/>
        <v>109</v>
      </c>
    </row>
    <row r="112" spans="1:14" ht="15">
      <c r="A112" s="47">
        <v>110</v>
      </c>
      <c r="B112" s="34">
        <v>215</v>
      </c>
      <c r="C112" s="35" t="s">
        <v>174</v>
      </c>
      <c r="D112" s="36" t="s">
        <v>60</v>
      </c>
      <c r="E112" s="37" t="s">
        <v>175</v>
      </c>
      <c r="F112" s="36">
        <v>1974</v>
      </c>
      <c r="G112" s="48">
        <v>0.04346527777670417</v>
      </c>
      <c r="H112" s="49">
        <v>11.982744847715693</v>
      </c>
      <c r="I112" s="44">
        <v>0.0034772222221363335</v>
      </c>
      <c r="J112" s="38" t="s">
        <v>362</v>
      </c>
      <c r="K112" s="36">
        <v>1</v>
      </c>
      <c r="L112" s="43"/>
      <c r="M112" s="29">
        <f>IF(B112="","",COUNTIF($D$3:D112,D112)-IF(D112="M",COUNTIF($Q$3:Q112,"M"))-IF(D112="F",COUNTIF($Q$3:Q112,"F")))</f>
        <v>13</v>
      </c>
      <c r="N112" s="2">
        <f t="shared" si="1"/>
        <v>110</v>
      </c>
    </row>
    <row r="113" spans="1:14" ht="15">
      <c r="A113" s="47">
        <v>111</v>
      </c>
      <c r="B113" s="34">
        <v>193</v>
      </c>
      <c r="C113" s="35" t="s">
        <v>176</v>
      </c>
      <c r="D113" s="36" t="s">
        <v>35</v>
      </c>
      <c r="E113" s="37" t="s">
        <v>38</v>
      </c>
      <c r="F113" s="36">
        <v>1970</v>
      </c>
      <c r="G113" s="48">
        <v>0.043523148146050517</v>
      </c>
      <c r="H113" s="49">
        <v>11.966812041848954</v>
      </c>
      <c r="I113" s="44">
        <v>0.0034818518516840412</v>
      </c>
      <c r="J113" s="38" t="s">
        <v>349</v>
      </c>
      <c r="K113" s="36">
        <v>20</v>
      </c>
      <c r="L113" s="43"/>
      <c r="M113" s="29">
        <f>IF(B113="","",COUNTIF($D$3:D113,D113)-IF(D113="M",COUNTIF($Q$3:Q113,"M"))-IF(D113="F",COUNTIF($Q$3:Q113,"F")))</f>
        <v>98</v>
      </c>
      <c r="N113" s="2">
        <f t="shared" si="1"/>
        <v>111</v>
      </c>
    </row>
    <row r="114" spans="1:14" ht="15">
      <c r="A114" s="47">
        <v>112</v>
      </c>
      <c r="B114" s="34">
        <v>77</v>
      </c>
      <c r="C114" s="35" t="s">
        <v>177</v>
      </c>
      <c r="D114" s="36" t="s">
        <v>35</v>
      </c>
      <c r="E114" s="37" t="s">
        <v>92</v>
      </c>
      <c r="F114" s="36">
        <v>1972</v>
      </c>
      <c r="G114" s="48">
        <v>0.04367361111508217</v>
      </c>
      <c r="H114" s="49">
        <v>11.925584352548986</v>
      </c>
      <c r="I114" s="44">
        <v>0.0034938888892065735</v>
      </c>
      <c r="J114" s="38" t="s">
        <v>350</v>
      </c>
      <c r="K114" s="36">
        <v>24</v>
      </c>
      <c r="L114" s="43"/>
      <c r="M114" s="29">
        <f>IF(B114="","",COUNTIF($D$3:D114,D114)-IF(D114="M",COUNTIF($Q$3:Q114,"M"))-IF(D114="F",COUNTIF($Q$3:Q114,"F")))</f>
        <v>99</v>
      </c>
      <c r="N114" s="2">
        <f t="shared" si="1"/>
        <v>112</v>
      </c>
    </row>
    <row r="115" spans="1:14" ht="15">
      <c r="A115" s="47">
        <v>113</v>
      </c>
      <c r="B115" s="34">
        <v>192</v>
      </c>
      <c r="C115" s="35" t="s">
        <v>178</v>
      </c>
      <c r="D115" s="36" t="s">
        <v>35</v>
      </c>
      <c r="E115" s="37" t="s">
        <v>38</v>
      </c>
      <c r="F115" s="36">
        <v>1953</v>
      </c>
      <c r="G115" s="48">
        <v>0.043731481484428514</v>
      </c>
      <c r="H115" s="49">
        <v>11.909803090452966</v>
      </c>
      <c r="I115" s="44">
        <v>0.0034985185187542812</v>
      </c>
      <c r="J115" s="38" t="s">
        <v>355</v>
      </c>
      <c r="K115" s="36">
        <v>7</v>
      </c>
      <c r="L115" s="43"/>
      <c r="M115" s="29">
        <f>IF(B115="","",COUNTIF($D$3:D115,D115)-IF(D115="M",COUNTIF($Q$3:Q115,"M"))-IF(D115="F",COUNTIF($Q$3:Q115,"F")))</f>
        <v>100</v>
      </c>
      <c r="N115" s="2">
        <f t="shared" si="1"/>
        <v>113</v>
      </c>
    </row>
    <row r="116" spans="1:14" ht="15">
      <c r="A116" s="47">
        <v>114</v>
      </c>
      <c r="B116" s="34">
        <v>252</v>
      </c>
      <c r="C116" s="35" t="s">
        <v>179</v>
      </c>
      <c r="D116" s="36" t="s">
        <v>35</v>
      </c>
      <c r="E116" s="37" t="s">
        <v>106</v>
      </c>
      <c r="F116" s="36">
        <v>1970</v>
      </c>
      <c r="G116" s="48">
        <v>0.04381250000005821</v>
      </c>
      <c r="H116" s="49">
        <v>11.88777936279923</v>
      </c>
      <c r="I116" s="44">
        <v>0.0035050000000046567</v>
      </c>
      <c r="J116" s="38" t="s">
        <v>349</v>
      </c>
      <c r="K116" s="36">
        <v>21</v>
      </c>
      <c r="L116" s="43"/>
      <c r="M116" s="29">
        <f>IF(B116="","",COUNTIF($D$3:D116,D116)-IF(D116="M",COUNTIF($Q$3:Q116,"M"))-IF(D116="F",COUNTIF($Q$3:Q116,"F")))</f>
        <v>101</v>
      </c>
      <c r="N116" s="2">
        <f t="shared" si="1"/>
        <v>114</v>
      </c>
    </row>
    <row r="117" spans="1:14" ht="15">
      <c r="A117" s="47">
        <v>115</v>
      </c>
      <c r="B117" s="34">
        <v>34</v>
      </c>
      <c r="C117" s="35" t="s">
        <v>180</v>
      </c>
      <c r="D117" s="36" t="s">
        <v>35</v>
      </c>
      <c r="E117" s="37" t="s">
        <v>58</v>
      </c>
      <c r="F117" s="36">
        <v>1972</v>
      </c>
      <c r="G117" s="48">
        <v>0.0439282407387509</v>
      </c>
      <c r="H117" s="49">
        <v>11.856457817894922</v>
      </c>
      <c r="I117" s="44">
        <v>0.003514259259100072</v>
      </c>
      <c r="J117" s="38" t="s">
        <v>350</v>
      </c>
      <c r="K117" s="36">
        <v>25</v>
      </c>
      <c r="L117" s="43"/>
      <c r="M117" s="29">
        <f>IF(B117="","",COUNTIF($D$3:D117,D117)-IF(D117="M",COUNTIF($Q$3:Q117,"M"))-IF(D117="F",COUNTIF($Q$3:Q117,"F")))</f>
        <v>102</v>
      </c>
      <c r="N117" s="2">
        <f t="shared" si="1"/>
        <v>115</v>
      </c>
    </row>
    <row r="118" spans="1:14" ht="15">
      <c r="A118" s="47">
        <v>116</v>
      </c>
      <c r="B118" s="34">
        <v>351</v>
      </c>
      <c r="C118" s="35" t="s">
        <v>181</v>
      </c>
      <c r="D118" s="36" t="s">
        <v>60</v>
      </c>
      <c r="E118" s="37" t="s">
        <v>82</v>
      </c>
      <c r="F118" s="36">
        <v>1966</v>
      </c>
      <c r="G118" s="48">
        <v>0.04397453703859355</v>
      </c>
      <c r="H118" s="49">
        <v>11.843975364112014</v>
      </c>
      <c r="I118" s="44">
        <v>0.0035179629630874842</v>
      </c>
      <c r="J118" s="38" t="s">
        <v>361</v>
      </c>
      <c r="K118" s="36">
        <v>2</v>
      </c>
      <c r="L118" s="43"/>
      <c r="M118" s="29">
        <f>IF(B118="","",COUNTIF($D$3:D118,D118)-IF(D118="M",COUNTIF($Q$3:Q118,"M"))-IF(D118="F",COUNTIF($Q$3:Q118,"F")))</f>
        <v>14</v>
      </c>
      <c r="N118" s="2">
        <f t="shared" si="1"/>
        <v>116</v>
      </c>
    </row>
    <row r="119" spans="1:14" ht="15">
      <c r="A119" s="47">
        <v>117</v>
      </c>
      <c r="B119" s="34">
        <v>352</v>
      </c>
      <c r="C119" s="35" t="s">
        <v>182</v>
      </c>
      <c r="D119" s="36" t="s">
        <v>35</v>
      </c>
      <c r="E119" s="37" t="s">
        <v>82</v>
      </c>
      <c r="F119" s="36">
        <v>1963</v>
      </c>
      <c r="G119" s="48">
        <v>0.0439976851848769</v>
      </c>
      <c r="H119" s="49">
        <v>11.837743989139609</v>
      </c>
      <c r="I119" s="44">
        <v>0.003519814814790152</v>
      </c>
      <c r="J119" s="38" t="s">
        <v>351</v>
      </c>
      <c r="K119" s="36">
        <v>16</v>
      </c>
      <c r="L119" s="43"/>
      <c r="M119" s="29">
        <f>IF(B119="","",COUNTIF($D$3:D119,D119)-IF(D119="M",COUNTIF($Q$3:Q119,"M"))-IF(D119="F",COUNTIF($Q$3:Q119,"F")))</f>
        <v>103</v>
      </c>
      <c r="N119" s="2">
        <f t="shared" si="1"/>
        <v>117</v>
      </c>
    </row>
    <row r="120" spans="1:14" ht="15">
      <c r="A120" s="47">
        <v>118</v>
      </c>
      <c r="B120" s="34">
        <v>16</v>
      </c>
      <c r="C120" s="35" t="s">
        <v>183</v>
      </c>
      <c r="D120" s="36" t="s">
        <v>35</v>
      </c>
      <c r="E120" s="37" t="s">
        <v>139</v>
      </c>
      <c r="F120" s="36">
        <v>1962</v>
      </c>
      <c r="G120" s="48">
        <v>0.0440671296310029</v>
      </c>
      <c r="H120" s="49">
        <v>11.819089141828455</v>
      </c>
      <c r="I120" s="44">
        <v>0.003525370370480232</v>
      </c>
      <c r="J120" s="38" t="s">
        <v>351</v>
      </c>
      <c r="K120" s="36">
        <v>17</v>
      </c>
      <c r="L120" s="43"/>
      <c r="M120" s="29">
        <f>IF(B120="","",COUNTIF($D$3:D120,D120)-IF(D120="M",COUNTIF($Q$3:Q120,"M"))-IF(D120="F",COUNTIF($Q$3:Q120,"F")))</f>
        <v>104</v>
      </c>
      <c r="N120" s="2">
        <f t="shared" si="1"/>
        <v>118</v>
      </c>
    </row>
    <row r="121" spans="1:14" ht="15">
      <c r="A121" s="47">
        <v>119</v>
      </c>
      <c r="B121" s="34">
        <v>85</v>
      </c>
      <c r="C121" s="35" t="s">
        <v>184</v>
      </c>
      <c r="D121" s="36" t="s">
        <v>35</v>
      </c>
      <c r="E121" s="37" t="s">
        <v>92</v>
      </c>
      <c r="F121" s="36">
        <v>1952</v>
      </c>
      <c r="G121" s="48">
        <v>0.04421759259275859</v>
      </c>
      <c r="H121" s="49">
        <v>11.778871322330401</v>
      </c>
      <c r="I121" s="44">
        <v>0.0035374074074206873</v>
      </c>
      <c r="J121" s="38" t="s">
        <v>355</v>
      </c>
      <c r="K121" s="36">
        <v>8</v>
      </c>
      <c r="L121" s="43"/>
      <c r="M121" s="29">
        <f>IF(B121="","",COUNTIF($D$3:D121,D121)-IF(D121="M",COUNTIF($Q$3:Q121,"M"))-IF(D121="F",COUNTIF($Q$3:Q121,"F")))</f>
        <v>105</v>
      </c>
      <c r="N121" s="2">
        <f t="shared" si="1"/>
        <v>119</v>
      </c>
    </row>
    <row r="122" spans="1:14" ht="15">
      <c r="A122" s="47">
        <v>120</v>
      </c>
      <c r="B122" s="34">
        <v>100</v>
      </c>
      <c r="C122" s="35" t="s">
        <v>185</v>
      </c>
      <c r="D122" s="36" t="s">
        <v>60</v>
      </c>
      <c r="E122" s="37" t="s">
        <v>71</v>
      </c>
      <c r="F122" s="36">
        <v>1983</v>
      </c>
      <c r="G122" s="48">
        <v>0.04427546296210494</v>
      </c>
      <c r="H122" s="49">
        <v>11.763475715185878</v>
      </c>
      <c r="I122" s="44">
        <v>0.003542037036968395</v>
      </c>
      <c r="J122" s="38" t="s">
        <v>363</v>
      </c>
      <c r="K122" s="36">
        <v>1</v>
      </c>
      <c r="L122" s="43"/>
      <c r="M122" s="29">
        <f>IF(B122="","",COUNTIF($D$3:D122,D122)-IF(D122="M",COUNTIF($Q$3:Q122,"M"))-IF(D122="F",COUNTIF($Q$3:Q122,"F")))</f>
        <v>15</v>
      </c>
      <c r="N122" s="2">
        <f t="shared" si="1"/>
        <v>120</v>
      </c>
    </row>
    <row r="123" spans="1:14" ht="15">
      <c r="A123" s="47">
        <v>121</v>
      </c>
      <c r="B123" s="34">
        <v>411</v>
      </c>
      <c r="C123" s="35" t="s">
        <v>186</v>
      </c>
      <c r="D123" s="36" t="s">
        <v>35</v>
      </c>
      <c r="E123" s="37" t="s">
        <v>187</v>
      </c>
      <c r="F123" s="36">
        <v>1952</v>
      </c>
      <c r="G123" s="48">
        <v>0.04442592592386063</v>
      </c>
      <c r="H123" s="49">
        <v>11.723634848398286</v>
      </c>
      <c r="I123" s="44">
        <v>0.0035540740739088503</v>
      </c>
      <c r="J123" s="38" t="s">
        <v>355</v>
      </c>
      <c r="K123" s="36">
        <v>9</v>
      </c>
      <c r="L123" s="43"/>
      <c r="M123" s="29">
        <f>IF(B123="","",COUNTIF($D$3:D123,D123)-IF(D123="M",COUNTIF($Q$3:Q123,"M"))-IF(D123="F",COUNTIF($Q$3:Q123,"F")))</f>
        <v>106</v>
      </c>
      <c r="N123" s="2">
        <f t="shared" si="1"/>
        <v>121</v>
      </c>
    </row>
    <row r="124" spans="1:14" ht="15">
      <c r="A124" s="47">
        <v>122</v>
      </c>
      <c r="B124" s="34">
        <v>346</v>
      </c>
      <c r="C124" s="35" t="s">
        <v>188</v>
      </c>
      <c r="D124" s="36" t="s">
        <v>35</v>
      </c>
      <c r="E124" s="37" t="s">
        <v>82</v>
      </c>
      <c r="F124" s="36">
        <v>1973</v>
      </c>
      <c r="G124" s="48">
        <v>0.04446064814692363</v>
      </c>
      <c r="H124" s="49">
        <v>11.714479096485492</v>
      </c>
      <c r="I124" s="44">
        <v>0.0035568518517538907</v>
      </c>
      <c r="J124" s="38" t="s">
        <v>350</v>
      </c>
      <c r="K124" s="36">
        <v>26</v>
      </c>
      <c r="L124" s="43"/>
      <c r="M124" s="29">
        <f>IF(B124="","",COUNTIF($D$3:D124,D124)-IF(D124="M",COUNTIF($Q$3:Q124,"M"))-IF(D124="F",COUNTIF($Q$3:Q124,"F")))</f>
        <v>107</v>
      </c>
      <c r="N124" s="2">
        <f t="shared" si="1"/>
        <v>122</v>
      </c>
    </row>
    <row r="125" spans="1:14" ht="15">
      <c r="A125" s="47">
        <v>123</v>
      </c>
      <c r="B125" s="34">
        <v>453</v>
      </c>
      <c r="C125" s="35" t="s">
        <v>189</v>
      </c>
      <c r="D125" s="36" t="s">
        <v>35</v>
      </c>
      <c r="E125" s="37" t="s">
        <v>73</v>
      </c>
      <c r="F125" s="36">
        <v>1977</v>
      </c>
      <c r="G125" s="48">
        <v>0.04457638889289228</v>
      </c>
      <c r="H125" s="49">
        <v>11.684062937103016</v>
      </c>
      <c r="I125" s="44">
        <v>0.0035661111114313826</v>
      </c>
      <c r="J125" s="38" t="s">
        <v>347</v>
      </c>
      <c r="K125" s="36">
        <v>14</v>
      </c>
      <c r="L125" s="43"/>
      <c r="M125" s="29">
        <f>IF(B125="","",COUNTIF($D$3:D125,D125)-IF(D125="M",COUNTIF($Q$3:Q125,"M"))-IF(D125="F",COUNTIF($Q$3:Q125,"F")))</f>
        <v>108</v>
      </c>
      <c r="N125" s="2">
        <f t="shared" si="1"/>
        <v>123</v>
      </c>
    </row>
    <row r="126" spans="1:14" ht="15">
      <c r="A126" s="47">
        <v>124</v>
      </c>
      <c r="B126" s="34">
        <v>72</v>
      </c>
      <c r="C126" s="35" t="s">
        <v>190</v>
      </c>
      <c r="D126" s="36" t="s">
        <v>60</v>
      </c>
      <c r="E126" s="37" t="s">
        <v>92</v>
      </c>
      <c r="F126" s="36">
        <v>1971</v>
      </c>
      <c r="G126" s="48">
        <v>0.04462268518545898</v>
      </c>
      <c r="H126" s="49">
        <v>11.671940654594566</v>
      </c>
      <c r="I126" s="44">
        <v>0.003569814814836718</v>
      </c>
      <c r="J126" s="38" t="s">
        <v>354</v>
      </c>
      <c r="K126" s="36">
        <v>6</v>
      </c>
      <c r="L126" s="43"/>
      <c r="M126" s="29">
        <f>IF(B126="","",COUNTIF($D$3:D126,D126)-IF(D126="M",COUNTIF($Q$3:Q126,"M"))-IF(D126="F",COUNTIF($Q$3:Q126,"F")))</f>
        <v>16</v>
      </c>
      <c r="N126" s="2">
        <f t="shared" si="1"/>
        <v>124</v>
      </c>
    </row>
    <row r="127" spans="1:14" ht="15">
      <c r="A127" s="47">
        <v>125</v>
      </c>
      <c r="B127" s="34">
        <v>99</v>
      </c>
      <c r="C127" s="35" t="s">
        <v>191</v>
      </c>
      <c r="D127" s="36" t="s">
        <v>60</v>
      </c>
      <c r="E127" s="37" t="s">
        <v>71</v>
      </c>
      <c r="F127" s="36">
        <v>1971</v>
      </c>
      <c r="G127" s="50">
        <v>0.044726851854647975</v>
      </c>
      <c r="H127" s="49">
        <v>11.644757270776006</v>
      </c>
      <c r="I127" s="44">
        <v>0.003578148148371838</v>
      </c>
      <c r="J127" s="38" t="s">
        <v>354</v>
      </c>
      <c r="K127" s="36">
        <v>7</v>
      </c>
      <c r="L127" s="43"/>
      <c r="M127" s="29">
        <f>IF(B127="","",COUNTIF($D$3:D127,D127)-IF(D127="M",COUNTIF($Q$3:Q127,"M"))-IF(D127="F",COUNTIF($Q$3:Q127,"F")))</f>
        <v>17</v>
      </c>
      <c r="N127" s="2">
        <f t="shared" si="1"/>
        <v>125</v>
      </c>
    </row>
    <row r="128" spans="1:14" ht="15">
      <c r="A128" s="47">
        <v>126</v>
      </c>
      <c r="B128" s="34">
        <v>239</v>
      </c>
      <c r="C128" s="35" t="s">
        <v>192</v>
      </c>
      <c r="D128" s="36" t="s">
        <v>35</v>
      </c>
      <c r="E128" s="37" t="s">
        <v>52</v>
      </c>
      <c r="F128" s="36">
        <v>1950</v>
      </c>
      <c r="G128" s="50">
        <v>0.044796296300773975</v>
      </c>
      <c r="H128" s="49">
        <v>11.626705248941185</v>
      </c>
      <c r="I128" s="44">
        <v>0.003583703704061918</v>
      </c>
      <c r="J128" s="38" t="s">
        <v>360</v>
      </c>
      <c r="K128" s="36">
        <v>2</v>
      </c>
      <c r="L128" s="43"/>
      <c r="M128" s="29">
        <f>IF(B128="","",COUNTIF($D$3:D128,D128)-IF(D128="M",COUNTIF($Q$3:Q128,"M"))-IF(D128="F",COUNTIF($Q$3:Q128,"F")))</f>
        <v>109</v>
      </c>
      <c r="N128" s="2">
        <f t="shared" si="1"/>
        <v>126</v>
      </c>
    </row>
    <row r="129" spans="1:14" ht="15">
      <c r="A129" s="47">
        <v>127</v>
      </c>
      <c r="B129" s="34">
        <v>376</v>
      </c>
      <c r="C129" s="35" t="s">
        <v>193</v>
      </c>
      <c r="D129" s="36" t="s">
        <v>60</v>
      </c>
      <c r="E129" s="37" t="s">
        <v>43</v>
      </c>
      <c r="F129" s="36">
        <v>1966</v>
      </c>
      <c r="G129" s="48">
        <v>0.044865740739624016</v>
      </c>
      <c r="H129" s="49">
        <v>11.608709111835742</v>
      </c>
      <c r="I129" s="44">
        <v>0.0035892592591699212</v>
      </c>
      <c r="J129" s="38" t="s">
        <v>361</v>
      </c>
      <c r="K129" s="36">
        <v>3</v>
      </c>
      <c r="L129" s="43"/>
      <c r="M129" s="29">
        <f>IF(B129="","",COUNTIF($D$3:D129,D129)-IF(D129="M",COUNTIF($Q$3:Q129,"M"))-IF(D129="F",COUNTIF($Q$3:Q129,"F")))</f>
        <v>18</v>
      </c>
      <c r="N129" s="2">
        <f t="shared" si="1"/>
        <v>127</v>
      </c>
    </row>
    <row r="130" spans="1:14" ht="15">
      <c r="A130" s="47">
        <v>128</v>
      </c>
      <c r="B130" s="34">
        <v>416</v>
      </c>
      <c r="C130" s="35" t="s">
        <v>194</v>
      </c>
      <c r="D130" s="36" t="s">
        <v>35</v>
      </c>
      <c r="E130" s="37" t="s">
        <v>108</v>
      </c>
      <c r="F130" s="36">
        <v>1959</v>
      </c>
      <c r="G130" s="48">
        <v>0.04491203703946667</v>
      </c>
      <c r="H130" s="49">
        <v>11.596742603227916</v>
      </c>
      <c r="I130" s="44">
        <v>0.0035929629631573333</v>
      </c>
      <c r="J130" s="38" t="s">
        <v>356</v>
      </c>
      <c r="K130" s="36">
        <v>4</v>
      </c>
      <c r="L130" s="43"/>
      <c r="M130" s="29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47">
        <v>129</v>
      </c>
      <c r="B131" s="34">
        <v>89</v>
      </c>
      <c r="C131" s="35" t="s">
        <v>195</v>
      </c>
      <c r="D131" s="36" t="s">
        <v>35</v>
      </c>
      <c r="E131" s="37" t="s">
        <v>92</v>
      </c>
      <c r="F131" s="36">
        <v>1947</v>
      </c>
      <c r="G131" s="48">
        <v>0.04499305555509636</v>
      </c>
      <c r="H131" s="49">
        <v>11.575860472413249</v>
      </c>
      <c r="I131" s="44">
        <v>0.003599444444407709</v>
      </c>
      <c r="J131" s="38" t="s">
        <v>360</v>
      </c>
      <c r="K131" s="36">
        <v>3</v>
      </c>
      <c r="L131" s="43"/>
      <c r="M131" s="29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47">
        <v>130</v>
      </c>
      <c r="B132" s="34">
        <v>310</v>
      </c>
      <c r="C132" s="35" t="s">
        <v>196</v>
      </c>
      <c r="D132" s="36" t="s">
        <v>35</v>
      </c>
      <c r="E132" s="37" t="s">
        <v>197</v>
      </c>
      <c r="F132" s="36">
        <v>1965</v>
      </c>
      <c r="G132" s="48">
        <v>0.04505092592444271</v>
      </c>
      <c r="H132" s="49">
        <v>11.560990648823745</v>
      </c>
      <c r="I132" s="44">
        <v>0.0036040740739554165</v>
      </c>
      <c r="J132" s="38" t="s">
        <v>351</v>
      </c>
      <c r="K132" s="36">
        <v>18</v>
      </c>
      <c r="L132" s="43"/>
      <c r="M132" s="29">
        <f>IF(B132="","",COUNTIF($D$3:D132,D132)-IF(D132="M",COUNTIF($Q$3:Q132,"M"))-IF(D132="F",COUNTIF($Q$3:Q132,"F")))</f>
        <v>112</v>
      </c>
      <c r="N132" s="2">
        <f aca="true" t="shared" si="2" ref="N132:N195">A132</f>
        <v>130</v>
      </c>
    </row>
    <row r="133" spans="1:14" ht="15">
      <c r="A133" s="47">
        <v>131</v>
      </c>
      <c r="B133" s="34">
        <v>129</v>
      </c>
      <c r="C133" s="35" t="s">
        <v>198</v>
      </c>
      <c r="D133" s="36" t="s">
        <v>35</v>
      </c>
      <c r="E133" s="37" t="s">
        <v>41</v>
      </c>
      <c r="F133" s="36">
        <v>1974</v>
      </c>
      <c r="G133" s="48">
        <v>0.045143518516852055</v>
      </c>
      <c r="H133" s="49">
        <v>11.53727822829996</v>
      </c>
      <c r="I133" s="44">
        <v>0.003611481481348164</v>
      </c>
      <c r="J133" s="38" t="s">
        <v>350</v>
      </c>
      <c r="K133" s="36">
        <v>27</v>
      </c>
      <c r="L133" s="43"/>
      <c r="M133" s="29">
        <f>IF(B133="","",COUNTIF($D$3:D133,D133)-IF(D133="M",COUNTIF($Q$3:Q133,"M"))-IF(D133="F",COUNTIF($Q$3:Q133,"F")))</f>
        <v>113</v>
      </c>
      <c r="N133" s="2">
        <f t="shared" si="2"/>
        <v>131</v>
      </c>
    </row>
    <row r="134" spans="1:14" ht="15">
      <c r="A134" s="47">
        <v>132</v>
      </c>
      <c r="B134" s="34">
        <v>451</v>
      </c>
      <c r="C134" s="35" t="s">
        <v>199</v>
      </c>
      <c r="D134" s="36" t="s">
        <v>35</v>
      </c>
      <c r="E134" s="37" t="s">
        <v>71</v>
      </c>
      <c r="F134" s="36">
        <v>1969</v>
      </c>
      <c r="G134" s="48">
        <v>0.04516666667041136</v>
      </c>
      <c r="H134" s="49">
        <v>11.53136531269709</v>
      </c>
      <c r="I134" s="44">
        <v>0.003613333333632909</v>
      </c>
      <c r="J134" s="38" t="s">
        <v>349</v>
      </c>
      <c r="K134" s="36">
        <v>22</v>
      </c>
      <c r="L134" s="43"/>
      <c r="M134" s="29">
        <f>IF(B134="","",COUNTIF($D$3:D134,D134)-IF(D134="M",COUNTIF($Q$3:Q134,"M"))-IF(D134="F",COUNTIF($Q$3:Q134,"F")))</f>
        <v>114</v>
      </c>
      <c r="N134" s="2">
        <f t="shared" si="2"/>
        <v>132</v>
      </c>
    </row>
    <row r="135" spans="1:14" ht="15">
      <c r="A135" s="47">
        <v>133</v>
      </c>
      <c r="B135" s="34">
        <v>178</v>
      </c>
      <c r="C135" s="35" t="s">
        <v>200</v>
      </c>
      <c r="D135" s="36" t="s">
        <v>35</v>
      </c>
      <c r="E135" s="37" t="s">
        <v>36</v>
      </c>
      <c r="F135" s="36">
        <v>1944</v>
      </c>
      <c r="G135" s="48">
        <v>0.04535185185523005</v>
      </c>
      <c r="H135" s="49">
        <v>11.484279296817071</v>
      </c>
      <c r="I135" s="44">
        <v>0.003628148148418404</v>
      </c>
      <c r="J135" s="38" t="s">
        <v>364</v>
      </c>
      <c r="K135" s="36">
        <v>1</v>
      </c>
      <c r="L135" s="43"/>
      <c r="M135" s="29">
        <f>IF(B135="","",COUNTIF($D$3:D135,D135)-IF(D135="M",COUNTIF($Q$3:Q135,"M"))-IF(D135="F",COUNTIF($Q$3:Q135,"F")))</f>
        <v>115</v>
      </c>
      <c r="N135" s="2">
        <f t="shared" si="2"/>
        <v>133</v>
      </c>
    </row>
    <row r="136" spans="1:14" ht="15">
      <c r="A136" s="47">
        <v>134</v>
      </c>
      <c r="B136" s="34">
        <v>417</v>
      </c>
      <c r="C136" s="35" t="s">
        <v>201</v>
      </c>
      <c r="D136" s="36" t="s">
        <v>35</v>
      </c>
      <c r="E136" s="37" t="s">
        <v>202</v>
      </c>
      <c r="F136" s="36">
        <v>1942</v>
      </c>
      <c r="G136" s="48">
        <v>0.0454097222245764</v>
      </c>
      <c r="H136" s="49">
        <v>11.469643675808499</v>
      </c>
      <c r="I136" s="44">
        <v>0.003632777777966112</v>
      </c>
      <c r="J136" s="38" t="s">
        <v>364</v>
      </c>
      <c r="K136" s="36">
        <v>2</v>
      </c>
      <c r="L136" s="43"/>
      <c r="M136" s="29">
        <f>IF(B136="","",COUNTIF($D$3:D136,D136)-IF(D136="M",COUNTIF($Q$3:Q136,"M"))-IF(D136="F",COUNTIF($Q$3:Q136,"F")))</f>
        <v>116</v>
      </c>
      <c r="N136" s="2">
        <f t="shared" si="2"/>
        <v>134</v>
      </c>
    </row>
    <row r="137" spans="1:14" ht="15">
      <c r="A137" s="47">
        <v>135</v>
      </c>
      <c r="B137" s="34">
        <v>217</v>
      </c>
      <c r="C137" s="35" t="s">
        <v>203</v>
      </c>
      <c r="D137" s="36" t="s">
        <v>35</v>
      </c>
      <c r="E137" s="37" t="s">
        <v>90</v>
      </c>
      <c r="F137" s="36">
        <v>1961</v>
      </c>
      <c r="G137" s="48">
        <v>0.04552546296326909</v>
      </c>
      <c r="H137" s="49">
        <v>11.44048405951528</v>
      </c>
      <c r="I137" s="44">
        <v>0.0036420370370615273</v>
      </c>
      <c r="J137" s="38" t="s">
        <v>356</v>
      </c>
      <c r="K137" s="36">
        <v>5</v>
      </c>
      <c r="L137" s="43"/>
      <c r="M137" s="29">
        <f>IF(B137="","",COUNTIF($D$3:D137,D137)-IF(D137="M",COUNTIF($Q$3:Q137,"M"))-IF(D137="F",COUNTIF($Q$3:Q137,"F")))</f>
        <v>117</v>
      </c>
      <c r="N137" s="2">
        <f t="shared" si="2"/>
        <v>135</v>
      </c>
    </row>
    <row r="138" spans="1:14" ht="15">
      <c r="A138" s="47">
        <v>136</v>
      </c>
      <c r="B138" s="34">
        <v>6</v>
      </c>
      <c r="C138" s="35" t="s">
        <v>204</v>
      </c>
      <c r="D138" s="36" t="s">
        <v>60</v>
      </c>
      <c r="E138" s="37" t="s">
        <v>68</v>
      </c>
      <c r="F138" s="36">
        <v>1973</v>
      </c>
      <c r="G138" s="48">
        <v>0.04556018518633209</v>
      </c>
      <c r="H138" s="49">
        <v>11.431765064238185</v>
      </c>
      <c r="I138" s="44">
        <v>0.0036448148149065673</v>
      </c>
      <c r="J138" s="38" t="s">
        <v>362</v>
      </c>
      <c r="K138" s="36">
        <v>2</v>
      </c>
      <c r="L138" s="43"/>
      <c r="M138" s="29">
        <f>IF(B138="","",COUNTIF($D$3:D138,D138)-IF(D138="M",COUNTIF($Q$3:Q138,"M"))-IF(D138="F",COUNTIF($Q$3:Q138,"F")))</f>
        <v>19</v>
      </c>
      <c r="N138" s="2">
        <f t="shared" si="2"/>
        <v>136</v>
      </c>
    </row>
    <row r="139" spans="1:14" ht="15">
      <c r="A139" s="47">
        <v>137</v>
      </c>
      <c r="B139" s="34">
        <v>447</v>
      </c>
      <c r="C139" s="35" t="s">
        <v>205</v>
      </c>
      <c r="D139" s="36" t="s">
        <v>60</v>
      </c>
      <c r="E139" s="37" t="s">
        <v>92</v>
      </c>
      <c r="F139" s="36">
        <v>1962</v>
      </c>
      <c r="G139" s="48">
        <v>0.04559490740939509</v>
      </c>
      <c r="H139" s="49">
        <v>11.42305934864148</v>
      </c>
      <c r="I139" s="44">
        <v>0.003647592592751607</v>
      </c>
      <c r="J139" s="38" t="s">
        <v>361</v>
      </c>
      <c r="K139" s="36">
        <v>4</v>
      </c>
      <c r="L139" s="43"/>
      <c r="M139" s="29">
        <f>IF(B139="","",COUNTIF($D$3:D139,D139)-IF(D139="M",COUNTIF($Q$3:Q139,"M"))-IF(D139="F",COUNTIF($Q$3:Q139,"F")))</f>
        <v>20</v>
      </c>
      <c r="N139" s="2">
        <f t="shared" si="2"/>
        <v>137</v>
      </c>
    </row>
    <row r="140" spans="1:14" ht="15">
      <c r="A140" s="47">
        <v>138</v>
      </c>
      <c r="B140" s="34">
        <v>152</v>
      </c>
      <c r="C140" s="35" t="s">
        <v>206</v>
      </c>
      <c r="D140" s="36" t="s">
        <v>60</v>
      </c>
      <c r="E140" s="37" t="s">
        <v>41</v>
      </c>
      <c r="F140" s="36">
        <v>1983</v>
      </c>
      <c r="G140" s="48">
        <v>0.04562962963245809</v>
      </c>
      <c r="H140" s="49">
        <v>11.414366882409338</v>
      </c>
      <c r="I140" s="44">
        <v>0.003650370370596647</v>
      </c>
      <c r="J140" s="38" t="s">
        <v>363</v>
      </c>
      <c r="K140" s="36">
        <v>2</v>
      </c>
      <c r="L140" s="43"/>
      <c r="M140" s="29">
        <f>IF(B140="","",COUNTIF($D$3:D140,D140)-IF(D140="M",COUNTIF($Q$3:Q140,"M"))-IF(D140="F",COUNTIF($Q$3:Q140,"F")))</f>
        <v>21</v>
      </c>
      <c r="N140" s="2">
        <f t="shared" si="2"/>
        <v>138</v>
      </c>
    </row>
    <row r="141" spans="1:14" ht="15">
      <c r="A141" s="47">
        <v>139</v>
      </c>
      <c r="B141" s="34">
        <v>102</v>
      </c>
      <c r="C141" s="35" t="s">
        <v>207</v>
      </c>
      <c r="D141" s="36" t="s">
        <v>60</v>
      </c>
      <c r="E141" s="37" t="s">
        <v>104</v>
      </c>
      <c r="F141" s="36">
        <v>1977</v>
      </c>
      <c r="G141" s="48">
        <v>0.045918981479189824</v>
      </c>
      <c r="H141" s="49">
        <v>11.342440893846296</v>
      </c>
      <c r="I141" s="44">
        <v>0.003673518518335186</v>
      </c>
      <c r="J141" s="38" t="s">
        <v>357</v>
      </c>
      <c r="K141" s="36">
        <v>3</v>
      </c>
      <c r="L141" s="43"/>
      <c r="M141" s="29">
        <f>IF(B141="","",COUNTIF($D$3:D141,D141)-IF(D141="M",COUNTIF($Q$3:Q141,"M"))-IF(D141="F",COUNTIF($Q$3:Q141,"F")))</f>
        <v>22</v>
      </c>
      <c r="N141" s="2">
        <f t="shared" si="2"/>
        <v>139</v>
      </c>
    </row>
    <row r="142" spans="1:14" ht="15">
      <c r="A142" s="47">
        <v>140</v>
      </c>
      <c r="B142" s="34">
        <v>8</v>
      </c>
      <c r="C142" s="35" t="s">
        <v>208</v>
      </c>
      <c r="D142" s="36" t="s">
        <v>60</v>
      </c>
      <c r="E142" s="37" t="s">
        <v>68</v>
      </c>
      <c r="F142" s="36">
        <v>1965</v>
      </c>
      <c r="G142" s="48">
        <v>0.045965277779032476</v>
      </c>
      <c r="H142" s="49">
        <v>11.331016769595522</v>
      </c>
      <c r="I142" s="44">
        <v>0.0036772222223225982</v>
      </c>
      <c r="J142" s="38" t="s">
        <v>361</v>
      </c>
      <c r="K142" s="36">
        <v>5</v>
      </c>
      <c r="L142" s="43"/>
      <c r="M142" s="29">
        <f>IF(B142="","",COUNTIF($D$3:D142,D142)-IF(D142="M",COUNTIF($Q$3:Q142,"M"))-IF(D142="F",COUNTIF($Q$3:Q142,"F")))</f>
        <v>23</v>
      </c>
      <c r="N142" s="2">
        <f t="shared" si="2"/>
        <v>140</v>
      </c>
    </row>
    <row r="143" spans="1:14" ht="15">
      <c r="A143" s="47">
        <v>141</v>
      </c>
      <c r="B143" s="34">
        <v>208</v>
      </c>
      <c r="C143" s="35" t="s">
        <v>209</v>
      </c>
      <c r="D143" s="36" t="s">
        <v>35</v>
      </c>
      <c r="E143" s="37" t="s">
        <v>99</v>
      </c>
      <c r="F143" s="36">
        <v>1961</v>
      </c>
      <c r="G143" s="48">
        <v>0.046104166671284474</v>
      </c>
      <c r="H143" s="49">
        <v>11.296882059419788</v>
      </c>
      <c r="I143" s="44">
        <v>0.003688333333702758</v>
      </c>
      <c r="J143" s="38" t="s">
        <v>356</v>
      </c>
      <c r="K143" s="36">
        <v>6</v>
      </c>
      <c r="L143" s="43"/>
      <c r="M143" s="29">
        <f>IF(B143="","",COUNTIF($D$3:D143,D143)-IF(D143="M",COUNTIF($Q$3:Q143,"M"))-IF(D143="F",COUNTIF($Q$3:Q143,"F")))</f>
        <v>118</v>
      </c>
      <c r="N143" s="2">
        <f t="shared" si="2"/>
        <v>141</v>
      </c>
    </row>
    <row r="144" spans="1:14" ht="15">
      <c r="A144" s="47">
        <v>142</v>
      </c>
      <c r="B144" s="34">
        <v>159</v>
      </c>
      <c r="C144" s="35" t="s">
        <v>210</v>
      </c>
      <c r="D144" s="36" t="s">
        <v>35</v>
      </c>
      <c r="E144" s="37" t="s">
        <v>41</v>
      </c>
      <c r="F144" s="36">
        <v>1987</v>
      </c>
      <c r="G144" s="48">
        <v>0.04628935185610317</v>
      </c>
      <c r="H144" s="49">
        <v>11.251687752129596</v>
      </c>
      <c r="I144" s="44">
        <v>0.0037031481484882532</v>
      </c>
      <c r="J144" s="38" t="s">
        <v>352</v>
      </c>
      <c r="K144" s="36">
        <v>4</v>
      </c>
      <c r="L144" s="43"/>
      <c r="M144" s="29">
        <f>IF(B144="","",COUNTIF($D$3:D144,D144)-IF(D144="M",COUNTIF($Q$3:Q144,"M"))-IF(D144="F",COUNTIF($Q$3:Q144,"F")))</f>
        <v>119</v>
      </c>
      <c r="N144" s="2">
        <f t="shared" si="2"/>
        <v>142</v>
      </c>
    </row>
    <row r="145" spans="1:14" ht="15">
      <c r="A145" s="47">
        <v>143</v>
      </c>
      <c r="B145" s="34">
        <v>221</v>
      </c>
      <c r="C145" s="35" t="s">
        <v>211</v>
      </c>
      <c r="D145" s="36" t="s">
        <v>35</v>
      </c>
      <c r="E145" s="37" t="s">
        <v>90</v>
      </c>
      <c r="F145" s="36">
        <v>1956</v>
      </c>
      <c r="G145" s="48">
        <v>0.04630092592560686</v>
      </c>
      <c r="H145" s="49">
        <v>11.248875112566267</v>
      </c>
      <c r="I145" s="44">
        <v>0.003704074074048549</v>
      </c>
      <c r="J145" s="38" t="s">
        <v>355</v>
      </c>
      <c r="K145" s="36">
        <v>10</v>
      </c>
      <c r="L145" s="43"/>
      <c r="M145" s="29">
        <f>IF(B145="","",COUNTIF($D$3:D145,D145)-IF(D145="M",COUNTIF($Q$3:Q145,"M"))-IF(D145="F",COUNTIF($Q$3:Q145,"F")))</f>
        <v>120</v>
      </c>
      <c r="N145" s="2">
        <f t="shared" si="2"/>
        <v>143</v>
      </c>
    </row>
    <row r="146" spans="1:14" ht="15">
      <c r="A146" s="47">
        <v>144</v>
      </c>
      <c r="B146" s="34">
        <v>374</v>
      </c>
      <c r="C146" s="35" t="s">
        <v>212</v>
      </c>
      <c r="D146" s="36" t="s">
        <v>35</v>
      </c>
      <c r="E146" s="37" t="s">
        <v>169</v>
      </c>
      <c r="F146" s="36">
        <v>1973</v>
      </c>
      <c r="G146" s="48">
        <v>0.04632407407189021</v>
      </c>
      <c r="H146" s="49">
        <v>11.2432540481015</v>
      </c>
      <c r="I146" s="44">
        <v>0.0037059259257512167</v>
      </c>
      <c r="J146" s="38" t="s">
        <v>350</v>
      </c>
      <c r="K146" s="36">
        <v>28</v>
      </c>
      <c r="L146" s="43"/>
      <c r="M146" s="29">
        <f>IF(B146="","",COUNTIF($D$3:D146,D146)-IF(D146="M",COUNTIF($Q$3:Q146,"M"))-IF(D146="F",COUNTIF($Q$3:Q146,"F")))</f>
        <v>121</v>
      </c>
      <c r="N146" s="2">
        <f t="shared" si="2"/>
        <v>144</v>
      </c>
    </row>
    <row r="147" spans="1:14" ht="15">
      <c r="A147" s="47">
        <v>145</v>
      </c>
      <c r="B147" s="34">
        <v>441</v>
      </c>
      <c r="C147" s="35" t="s">
        <v>213</v>
      </c>
      <c r="D147" s="36" t="s">
        <v>35</v>
      </c>
      <c r="E147" s="37" t="s">
        <v>36</v>
      </c>
      <c r="F147" s="36">
        <v>1953</v>
      </c>
      <c r="G147" s="48">
        <v>0.04640509259479586</v>
      </c>
      <c r="H147" s="49">
        <v>11.223624481933319</v>
      </c>
      <c r="I147" s="44">
        <v>0.0037124074075836687</v>
      </c>
      <c r="J147" s="38" t="s">
        <v>355</v>
      </c>
      <c r="K147" s="36">
        <v>11</v>
      </c>
      <c r="L147" s="43"/>
      <c r="M147" s="29">
        <f>IF(B147="","",COUNTIF($D$3:D147,D147)-IF(D147="M",COUNTIF($Q$3:Q147,"M"))-IF(D147="F",COUNTIF($Q$3:Q147,"F")))</f>
        <v>122</v>
      </c>
      <c r="N147" s="2">
        <f t="shared" si="2"/>
        <v>145</v>
      </c>
    </row>
    <row r="148" spans="1:14" ht="15">
      <c r="A148" s="47">
        <v>146</v>
      </c>
      <c r="B148" s="34">
        <v>326</v>
      </c>
      <c r="C148" s="35" t="s">
        <v>214</v>
      </c>
      <c r="D148" s="36" t="s">
        <v>35</v>
      </c>
      <c r="E148" s="37" t="s">
        <v>82</v>
      </c>
      <c r="F148" s="36">
        <v>1961</v>
      </c>
      <c r="G148" s="48">
        <v>0.04647453704092186</v>
      </c>
      <c r="H148" s="49">
        <v>11.206853612650903</v>
      </c>
      <c r="I148" s="44">
        <v>0.003717962963273749</v>
      </c>
      <c r="J148" s="38" t="s">
        <v>356</v>
      </c>
      <c r="K148" s="36">
        <v>7</v>
      </c>
      <c r="L148" s="43"/>
      <c r="M148" s="29">
        <f>IF(B148="","",COUNTIF($D$3:D148,D148)-IF(D148="M",COUNTIF($Q$3:Q148,"M"))-IF(D148="F",COUNTIF($Q$3:Q148,"F")))</f>
        <v>123</v>
      </c>
      <c r="N148" s="2">
        <f t="shared" si="2"/>
        <v>146</v>
      </c>
    </row>
    <row r="149" spans="1:14" ht="15">
      <c r="A149" s="47">
        <v>147</v>
      </c>
      <c r="B149" s="34">
        <v>90</v>
      </c>
      <c r="C149" s="35" t="s">
        <v>215</v>
      </c>
      <c r="D149" s="36" t="s">
        <v>35</v>
      </c>
      <c r="E149" s="37" t="s">
        <v>92</v>
      </c>
      <c r="F149" s="36">
        <v>1947</v>
      </c>
      <c r="G149" s="48">
        <v>0.0465787037028349</v>
      </c>
      <c r="H149" s="49">
        <v>11.181791074654447</v>
      </c>
      <c r="I149" s="44">
        <v>0.003726296296226792</v>
      </c>
      <c r="J149" s="38" t="s">
        <v>360</v>
      </c>
      <c r="K149" s="36">
        <v>4</v>
      </c>
      <c r="L149" s="43"/>
      <c r="M149" s="29">
        <f>IF(B149="","",COUNTIF($D$3:D149,D149)-IF(D149="M",COUNTIF($Q$3:Q149,"M"))-IF(D149="F",COUNTIF($Q$3:Q149,"F")))</f>
        <v>124</v>
      </c>
      <c r="N149" s="2">
        <f t="shared" si="2"/>
        <v>147</v>
      </c>
    </row>
    <row r="150" spans="1:14" ht="15">
      <c r="A150" s="47">
        <v>148</v>
      </c>
      <c r="B150" s="34">
        <v>323</v>
      </c>
      <c r="C150" s="35" t="s">
        <v>216</v>
      </c>
      <c r="D150" s="36" t="s">
        <v>35</v>
      </c>
      <c r="E150" s="37" t="s">
        <v>82</v>
      </c>
      <c r="F150" s="36">
        <v>1993</v>
      </c>
      <c r="G150" s="48">
        <v>0.0466134259258979</v>
      </c>
      <c r="H150" s="49">
        <v>11.173461786767406</v>
      </c>
      <c r="I150" s="44">
        <v>0.003729074074071832</v>
      </c>
      <c r="J150" s="38" t="s">
        <v>348</v>
      </c>
      <c r="K150" s="36">
        <v>2</v>
      </c>
      <c r="L150" s="43"/>
      <c r="M150" s="29">
        <f>IF(B150="","",COUNTIF($D$3:D150,D150)-IF(D150="M",COUNTIF($Q$3:Q150,"M"))-IF(D150="F",COUNTIF($Q$3:Q150,"F")))</f>
        <v>125</v>
      </c>
      <c r="N150" s="2">
        <f t="shared" si="2"/>
        <v>148</v>
      </c>
    </row>
    <row r="151" spans="1:14" ht="15">
      <c r="A151" s="47">
        <v>149</v>
      </c>
      <c r="B151" s="34">
        <v>76</v>
      </c>
      <c r="C151" s="35" t="s">
        <v>217</v>
      </c>
      <c r="D151" s="36" t="s">
        <v>35</v>
      </c>
      <c r="E151" s="37" t="s">
        <v>92</v>
      </c>
      <c r="F151" s="36">
        <v>1973</v>
      </c>
      <c r="G151" s="48">
        <v>0.04662500000267755</v>
      </c>
      <c r="H151" s="49">
        <v>11.170688113746342</v>
      </c>
      <c r="I151" s="44">
        <v>0.0037300000002142043</v>
      </c>
      <c r="J151" s="38" t="s">
        <v>350</v>
      </c>
      <c r="K151" s="36">
        <v>29</v>
      </c>
      <c r="L151" s="43"/>
      <c r="M151" s="29">
        <f>IF(B151="","",COUNTIF($D$3:D151,D151)-IF(D151="M",COUNTIF($Q$3:Q151,"M"))-IF(D151="F",COUNTIF($Q$3:Q151,"F")))</f>
        <v>126</v>
      </c>
      <c r="N151" s="2">
        <f t="shared" si="2"/>
        <v>149</v>
      </c>
    </row>
    <row r="152" spans="1:14" ht="15">
      <c r="A152" s="47">
        <v>150</v>
      </c>
      <c r="B152" s="34">
        <v>445</v>
      </c>
      <c r="C152" s="35" t="s">
        <v>218</v>
      </c>
      <c r="D152" s="36" t="s">
        <v>35</v>
      </c>
      <c r="E152" s="37" t="s">
        <v>55</v>
      </c>
      <c r="F152" s="36">
        <v>1960</v>
      </c>
      <c r="G152" s="48">
        <v>0.046706018518307246</v>
      </c>
      <c r="H152" s="49">
        <v>11.151310898598295</v>
      </c>
      <c r="I152" s="44">
        <v>0.00373648148146458</v>
      </c>
      <c r="J152" s="38" t="s">
        <v>356</v>
      </c>
      <c r="K152" s="36">
        <v>8</v>
      </c>
      <c r="L152" s="43"/>
      <c r="M152" s="29">
        <f>IF(B152="","",COUNTIF($D$3:D152,D152)-IF(D152="M",COUNTIF($Q$3:Q152,"M"))-IF(D152="F",COUNTIF($Q$3:Q152,"F")))</f>
        <v>127</v>
      </c>
      <c r="N152" s="2">
        <f t="shared" si="2"/>
        <v>150</v>
      </c>
    </row>
    <row r="153" spans="1:14" ht="15">
      <c r="A153" s="47">
        <v>151</v>
      </c>
      <c r="B153" s="34">
        <v>45</v>
      </c>
      <c r="C153" s="35" t="s">
        <v>219</v>
      </c>
      <c r="D153" s="36" t="s">
        <v>35</v>
      </c>
      <c r="E153" s="37" t="s">
        <v>58</v>
      </c>
      <c r="F153" s="36">
        <v>1972</v>
      </c>
      <c r="G153" s="48">
        <v>0.046844907410559244</v>
      </c>
      <c r="H153" s="49">
        <v>11.118248751537356</v>
      </c>
      <c r="I153" s="44">
        <v>0.0037475925928447396</v>
      </c>
      <c r="J153" s="38" t="s">
        <v>350</v>
      </c>
      <c r="K153" s="36">
        <v>30</v>
      </c>
      <c r="L153" s="43"/>
      <c r="M153" s="29">
        <f>IF(B153="","",COUNTIF($D$3:D153,D153)-IF(D153="M",COUNTIF($Q$3:Q153,"M"))-IF(D153="F",COUNTIF($Q$3:Q153,"F")))</f>
        <v>128</v>
      </c>
      <c r="N153" s="2">
        <f t="shared" si="2"/>
        <v>151</v>
      </c>
    </row>
    <row r="154" spans="1:14" ht="15">
      <c r="A154" s="47">
        <v>152</v>
      </c>
      <c r="B154" s="34">
        <v>39</v>
      </c>
      <c r="C154" s="35" t="s">
        <v>220</v>
      </c>
      <c r="D154" s="36" t="s">
        <v>60</v>
      </c>
      <c r="E154" s="37" t="s">
        <v>58</v>
      </c>
      <c r="F154" s="36">
        <v>1959</v>
      </c>
      <c r="G154" s="48">
        <v>0.04685648148006294</v>
      </c>
      <c r="H154" s="49">
        <v>11.11550242104593</v>
      </c>
      <c r="I154" s="44">
        <v>0.003748518518405035</v>
      </c>
      <c r="J154" s="38" t="s">
        <v>358</v>
      </c>
      <c r="K154" s="36">
        <v>3</v>
      </c>
      <c r="L154" s="43"/>
      <c r="M154" s="29">
        <f>IF(B154="","",COUNTIF($D$3:D154,D154)-IF(D154="M",COUNTIF($Q$3:Q154,"M"))-IF(D154="F",COUNTIF($Q$3:Q154,"F")))</f>
        <v>24</v>
      </c>
      <c r="N154" s="2">
        <f t="shared" si="2"/>
        <v>152</v>
      </c>
    </row>
    <row r="155" spans="1:14" ht="15">
      <c r="A155" s="47">
        <v>153</v>
      </c>
      <c r="B155" s="34">
        <v>435</v>
      </c>
      <c r="C155" s="35" t="s">
        <v>221</v>
      </c>
      <c r="D155" s="36" t="s">
        <v>60</v>
      </c>
      <c r="E155" s="37" t="s">
        <v>75</v>
      </c>
      <c r="F155" s="36">
        <v>1970</v>
      </c>
      <c r="G155" s="48">
        <v>0.046879629633622244</v>
      </c>
      <c r="H155" s="49">
        <v>11.110013824848773</v>
      </c>
      <c r="I155" s="44">
        <v>0.0037503703706897795</v>
      </c>
      <c r="J155" s="38" t="s">
        <v>354</v>
      </c>
      <c r="K155" s="36">
        <v>8</v>
      </c>
      <c r="L155" s="43"/>
      <c r="M155" s="29">
        <f>IF(B155="","",COUNTIF($D$3:D155,D155)-IF(D155="M",COUNTIF($Q$3:Q155,"M"))-IF(D155="F",COUNTIF($Q$3:Q155,"F")))</f>
        <v>25</v>
      </c>
      <c r="N155" s="2">
        <f t="shared" si="2"/>
        <v>153</v>
      </c>
    </row>
    <row r="156" spans="1:14" ht="15">
      <c r="A156" s="47">
        <v>154</v>
      </c>
      <c r="B156" s="34">
        <v>434</v>
      </c>
      <c r="C156" s="35" t="s">
        <v>222</v>
      </c>
      <c r="D156" s="36" t="s">
        <v>35</v>
      </c>
      <c r="E156" s="37" t="s">
        <v>75</v>
      </c>
      <c r="F156" s="36">
        <v>1969</v>
      </c>
      <c r="G156" s="48">
        <v>0.04689120370312594</v>
      </c>
      <c r="H156" s="49">
        <v>11.107271560585097</v>
      </c>
      <c r="I156" s="44">
        <v>0.003751296296250075</v>
      </c>
      <c r="J156" s="38" t="s">
        <v>349</v>
      </c>
      <c r="K156" s="36">
        <v>23</v>
      </c>
      <c r="L156" s="43"/>
      <c r="M156" s="29">
        <f>IF(B156="","",COUNTIF($D$3:D156,D156)-IF(D156="M",COUNTIF($Q$3:Q156,"M"))-IF(D156="F",COUNTIF($Q$3:Q156,"F")))</f>
        <v>129</v>
      </c>
      <c r="N156" s="2">
        <f t="shared" si="2"/>
        <v>154</v>
      </c>
    </row>
    <row r="157" spans="1:14" ht="15">
      <c r="A157" s="47">
        <v>155</v>
      </c>
      <c r="B157" s="34">
        <v>33</v>
      </c>
      <c r="C157" s="35" t="s">
        <v>223</v>
      </c>
      <c r="D157" s="36" t="s">
        <v>35</v>
      </c>
      <c r="E157" s="37" t="s">
        <v>58</v>
      </c>
      <c r="F157" s="36">
        <v>1969</v>
      </c>
      <c r="G157" s="48">
        <v>0.047064814818440937</v>
      </c>
      <c r="H157" s="49">
        <v>11.06629942861818</v>
      </c>
      <c r="I157" s="44">
        <v>0.0037651851854752748</v>
      </c>
      <c r="J157" s="38" t="s">
        <v>349</v>
      </c>
      <c r="K157" s="36">
        <v>24</v>
      </c>
      <c r="L157" s="43"/>
      <c r="M157" s="29">
        <f>IF(B157="","",COUNTIF($D$3:D157,D157)-IF(D157="M",COUNTIF($Q$3:Q157,"M"))-IF(D157="F",COUNTIF($Q$3:Q157,"F")))</f>
        <v>130</v>
      </c>
      <c r="N157" s="2">
        <f t="shared" si="2"/>
        <v>155</v>
      </c>
    </row>
    <row r="158" spans="1:14" ht="15">
      <c r="A158" s="47">
        <v>156</v>
      </c>
      <c r="B158" s="34">
        <v>348</v>
      </c>
      <c r="C158" s="35" t="s">
        <v>224</v>
      </c>
      <c r="D158" s="36" t="s">
        <v>60</v>
      </c>
      <c r="E158" s="37" t="s">
        <v>82</v>
      </c>
      <c r="F158" s="36">
        <v>1972</v>
      </c>
      <c r="G158" s="48">
        <v>0.04714583333407063</v>
      </c>
      <c r="H158" s="49">
        <v>11.047282368364575</v>
      </c>
      <c r="I158" s="44">
        <v>0.0037716666667256503</v>
      </c>
      <c r="J158" s="38" t="s">
        <v>362</v>
      </c>
      <c r="K158" s="36">
        <v>3</v>
      </c>
      <c r="L158" s="43"/>
      <c r="M158" s="29">
        <f>IF(B158="","",COUNTIF($D$3:D158,D158)-IF(D158="M",COUNTIF($Q$3:Q158,"M"))-IF(D158="F",COUNTIF($Q$3:Q158,"F")))</f>
        <v>26</v>
      </c>
      <c r="N158" s="2">
        <f t="shared" si="2"/>
        <v>156</v>
      </c>
    </row>
    <row r="159" spans="1:14" ht="15">
      <c r="A159" s="47">
        <v>157</v>
      </c>
      <c r="B159" s="34">
        <v>237</v>
      </c>
      <c r="C159" s="35" t="s">
        <v>225</v>
      </c>
      <c r="D159" s="36" t="s">
        <v>35</v>
      </c>
      <c r="E159" s="37" t="s">
        <v>48</v>
      </c>
      <c r="F159" s="36">
        <v>1956</v>
      </c>
      <c r="G159" s="48">
        <v>0.04716898148035398</v>
      </c>
      <c r="H159" s="49">
        <v>11.041860921891264</v>
      </c>
      <c r="I159" s="44">
        <v>0.003773518518428318</v>
      </c>
      <c r="J159" s="38" t="s">
        <v>355</v>
      </c>
      <c r="K159" s="36">
        <v>12</v>
      </c>
      <c r="L159" s="43"/>
      <c r="M159" s="29">
        <f>IF(B159="","",COUNTIF($D$3:D159,D159)-IF(D159="M",COUNTIF($Q$3:Q159,"M"))-IF(D159="F",COUNTIF($Q$3:Q159,"F")))</f>
        <v>131</v>
      </c>
      <c r="N159" s="2">
        <f t="shared" si="2"/>
        <v>157</v>
      </c>
    </row>
    <row r="160" spans="1:14" ht="15">
      <c r="A160" s="47">
        <v>158</v>
      </c>
      <c r="B160" s="34">
        <v>29</v>
      </c>
      <c r="C160" s="35" t="s">
        <v>226</v>
      </c>
      <c r="D160" s="36" t="s">
        <v>35</v>
      </c>
      <c r="E160" s="37" t="s">
        <v>139</v>
      </c>
      <c r="F160" s="36">
        <v>1963</v>
      </c>
      <c r="G160" s="48">
        <v>0.04716898148035398</v>
      </c>
      <c r="H160" s="49">
        <v>11.041860921891264</v>
      </c>
      <c r="I160" s="44">
        <v>0.003773518518428318</v>
      </c>
      <c r="J160" s="38" t="s">
        <v>351</v>
      </c>
      <c r="K160" s="36">
        <v>19</v>
      </c>
      <c r="L160" s="43"/>
      <c r="M160" s="29">
        <f>IF(B160="","",COUNTIF($D$3:D160,D160)-IF(D160="M",COUNTIF($Q$3:Q160,"M"))-IF(D160="F",COUNTIF($Q$3:Q160,"F")))</f>
        <v>132</v>
      </c>
      <c r="N160" s="2">
        <f t="shared" si="2"/>
        <v>158</v>
      </c>
    </row>
    <row r="161" spans="1:14" ht="15">
      <c r="A161" s="47">
        <v>159</v>
      </c>
      <c r="B161" s="34">
        <v>308</v>
      </c>
      <c r="C161" s="35" t="s">
        <v>227</v>
      </c>
      <c r="D161" s="36" t="s">
        <v>35</v>
      </c>
      <c r="E161" s="37" t="s">
        <v>228</v>
      </c>
      <c r="F161" s="36">
        <v>1941</v>
      </c>
      <c r="G161" s="48">
        <v>0.04720370370341698</v>
      </c>
      <c r="H161" s="49">
        <v>11.033738721134107</v>
      </c>
      <c r="I161" s="44">
        <v>0.003776296296273358</v>
      </c>
      <c r="J161" s="38" t="s">
        <v>364</v>
      </c>
      <c r="K161" s="36">
        <v>3</v>
      </c>
      <c r="L161" s="43"/>
      <c r="M161" s="29">
        <f>IF(B161="","",COUNTIF($D$3:D161,D161)-IF(D161="M",COUNTIF($Q$3:Q161,"M"))-IF(D161="F",COUNTIF($Q$3:Q161,"F")))</f>
        <v>133</v>
      </c>
      <c r="N161" s="2">
        <f t="shared" si="2"/>
        <v>159</v>
      </c>
    </row>
    <row r="162" spans="1:14" ht="15">
      <c r="A162" s="47">
        <v>160</v>
      </c>
      <c r="B162" s="34">
        <v>56</v>
      </c>
      <c r="C162" s="35" t="s">
        <v>229</v>
      </c>
      <c r="D162" s="36" t="s">
        <v>35</v>
      </c>
      <c r="E162" s="37" t="s">
        <v>73</v>
      </c>
      <c r="F162" s="36">
        <v>1987</v>
      </c>
      <c r="G162" s="48">
        <v>0.04723842592647998</v>
      </c>
      <c r="H162" s="49">
        <v>11.02562846069295</v>
      </c>
      <c r="I162" s="44">
        <v>0.003779074074118398</v>
      </c>
      <c r="J162" s="38" t="s">
        <v>352</v>
      </c>
      <c r="K162" s="36">
        <v>5</v>
      </c>
      <c r="L162" s="43"/>
      <c r="M162" s="29">
        <f>IF(B162="","",COUNTIF($D$3:D162,D162)-IF(D162="M",COUNTIF($Q$3:Q162,"M"))-IF(D162="F",COUNTIF($Q$3:Q162,"F")))</f>
        <v>134</v>
      </c>
      <c r="N162" s="2">
        <f t="shared" si="2"/>
        <v>160</v>
      </c>
    </row>
    <row r="163" spans="1:14" ht="15">
      <c r="A163" s="47">
        <v>161</v>
      </c>
      <c r="B163" s="34">
        <v>242</v>
      </c>
      <c r="C163" s="35" t="s">
        <v>230</v>
      </c>
      <c r="D163" s="36" t="s">
        <v>60</v>
      </c>
      <c r="E163" s="37" t="s">
        <v>52</v>
      </c>
      <c r="F163" s="36">
        <v>1966</v>
      </c>
      <c r="G163" s="48">
        <v>0.047446759257582016</v>
      </c>
      <c r="H163" s="49">
        <v>10.97721617836531</v>
      </c>
      <c r="I163" s="44">
        <v>0.0037957407406065615</v>
      </c>
      <c r="J163" s="38" t="s">
        <v>361</v>
      </c>
      <c r="K163" s="36">
        <v>6</v>
      </c>
      <c r="L163" s="43"/>
      <c r="M163" s="29">
        <f>IF(B163="","",COUNTIF($D$3:D163,D163)-IF(D163="M",COUNTIF($Q$3:Q163,"M"))-IF(D163="F",COUNTIF($Q$3:Q163,"F")))</f>
        <v>27</v>
      </c>
      <c r="N163" s="2">
        <f t="shared" si="2"/>
        <v>161</v>
      </c>
    </row>
    <row r="164" spans="1:14" ht="15">
      <c r="A164" s="47">
        <v>162</v>
      </c>
      <c r="B164" s="34">
        <v>418</v>
      </c>
      <c r="C164" s="35" t="s">
        <v>231</v>
      </c>
      <c r="D164" s="36" t="s">
        <v>35</v>
      </c>
      <c r="E164" s="37" t="s">
        <v>52</v>
      </c>
      <c r="F164" s="36">
        <v>1978</v>
      </c>
      <c r="G164" s="48">
        <v>0.04745833333436167</v>
      </c>
      <c r="H164" s="49">
        <v>10.97453906912129</v>
      </c>
      <c r="I164" s="44">
        <v>0.0037966666667489336</v>
      </c>
      <c r="J164" s="38" t="s">
        <v>347</v>
      </c>
      <c r="K164" s="36">
        <v>15</v>
      </c>
      <c r="L164" s="43"/>
      <c r="M164" s="29">
        <f>IF(B164="","",COUNTIF($D$3:D164,D164)-IF(D164="M",COUNTIF($Q$3:Q164,"M"))-IF(D164="F",COUNTIF($Q$3:Q164,"F")))</f>
        <v>135</v>
      </c>
      <c r="N164" s="2">
        <f t="shared" si="2"/>
        <v>162</v>
      </c>
    </row>
    <row r="165" spans="1:14" ht="15">
      <c r="A165" s="47">
        <v>163</v>
      </c>
      <c r="B165" s="34">
        <v>71</v>
      </c>
      <c r="C165" s="35" t="s">
        <v>232</v>
      </c>
      <c r="D165" s="36" t="s">
        <v>60</v>
      </c>
      <c r="E165" s="37" t="s">
        <v>92</v>
      </c>
      <c r="F165" s="36">
        <v>1975</v>
      </c>
      <c r="G165" s="48">
        <v>0.04753935184999136</v>
      </c>
      <c r="H165" s="49">
        <v>10.955835808969448</v>
      </c>
      <c r="I165" s="44">
        <v>0.003803148147999309</v>
      </c>
      <c r="J165" s="38" t="s">
        <v>362</v>
      </c>
      <c r="K165" s="36">
        <v>4</v>
      </c>
      <c r="L165" s="43"/>
      <c r="M165" s="29">
        <f>IF(B165="","",COUNTIF($D$3:D165,D165)-IF(D165="M",COUNTIF($Q$3:Q165,"M"))-IF(D165="F",COUNTIF($Q$3:Q165,"F")))</f>
        <v>28</v>
      </c>
      <c r="N165" s="2">
        <f t="shared" si="2"/>
        <v>163</v>
      </c>
    </row>
    <row r="166" spans="1:14" ht="15">
      <c r="A166" s="47">
        <v>164</v>
      </c>
      <c r="B166" s="34">
        <v>81</v>
      </c>
      <c r="C166" s="35" t="s">
        <v>233</v>
      </c>
      <c r="D166" s="36" t="s">
        <v>35</v>
      </c>
      <c r="E166" s="37" t="s">
        <v>92</v>
      </c>
      <c r="F166" s="36">
        <v>1968</v>
      </c>
      <c r="G166" s="48">
        <v>0.047550925926771015</v>
      </c>
      <c r="H166" s="49">
        <v>10.953169116736502</v>
      </c>
      <c r="I166" s="44">
        <v>0.0038040740741416812</v>
      </c>
      <c r="J166" s="38" t="s">
        <v>349</v>
      </c>
      <c r="K166" s="36">
        <v>25</v>
      </c>
      <c r="L166" s="43"/>
      <c r="M166" s="29">
        <f>IF(B166="","",COUNTIF($D$3:D166,D166)-IF(D166="M",COUNTIF($Q$3:Q166,"M"))-IF(D166="F",COUNTIF($Q$3:Q166,"F")))</f>
        <v>136</v>
      </c>
      <c r="N166" s="2">
        <f t="shared" si="2"/>
        <v>164</v>
      </c>
    </row>
    <row r="167" spans="1:14" ht="15">
      <c r="A167" s="47">
        <v>165</v>
      </c>
      <c r="B167" s="34">
        <v>247</v>
      </c>
      <c r="C167" s="35" t="s">
        <v>234</v>
      </c>
      <c r="D167" s="36" t="s">
        <v>35</v>
      </c>
      <c r="E167" s="37" t="s">
        <v>52</v>
      </c>
      <c r="F167" s="36">
        <v>1964</v>
      </c>
      <c r="G167" s="48">
        <v>0.04759722222661367</v>
      </c>
      <c r="H167" s="49">
        <v>10.94251531851186</v>
      </c>
      <c r="I167" s="44">
        <v>0.0038077777781290933</v>
      </c>
      <c r="J167" s="38" t="s">
        <v>351</v>
      </c>
      <c r="K167" s="36">
        <v>20</v>
      </c>
      <c r="L167" s="43"/>
      <c r="M167" s="29">
        <f>IF(B167="","",COUNTIF($D$3:D167,D167)-IF(D167="M",COUNTIF($Q$3:Q167,"M"))-IF(D167="F",COUNTIF($Q$3:Q167,"F")))</f>
        <v>137</v>
      </c>
      <c r="N167" s="2">
        <f t="shared" si="2"/>
        <v>165</v>
      </c>
    </row>
    <row r="168" spans="1:14" ht="15">
      <c r="A168" s="47">
        <v>166</v>
      </c>
      <c r="B168" s="34">
        <v>344</v>
      </c>
      <c r="C168" s="35" t="s">
        <v>235</v>
      </c>
      <c r="D168" s="36" t="s">
        <v>35</v>
      </c>
      <c r="E168" s="37" t="s">
        <v>82</v>
      </c>
      <c r="F168" s="36">
        <v>1982</v>
      </c>
      <c r="G168" s="48">
        <v>0.04763194444240071</v>
      </c>
      <c r="H168" s="49">
        <v>10.93453856294183</v>
      </c>
      <c r="I168" s="44">
        <v>0.0038105555553920568</v>
      </c>
      <c r="J168" s="38" t="s">
        <v>346</v>
      </c>
      <c r="K168" s="36">
        <v>13</v>
      </c>
      <c r="L168" s="43"/>
      <c r="M168" s="29">
        <f>IF(B168="","",COUNTIF($D$3:D168,D168)-IF(D168="M",COUNTIF($Q$3:Q168,"M"))-IF(D168="F",COUNTIF($Q$3:Q168,"F")))</f>
        <v>138</v>
      </c>
      <c r="N168" s="2">
        <f t="shared" si="2"/>
        <v>166</v>
      </c>
    </row>
    <row r="169" spans="1:14" ht="15">
      <c r="A169" s="47">
        <v>167</v>
      </c>
      <c r="B169" s="34">
        <v>424</v>
      </c>
      <c r="C169" s="35" t="s">
        <v>236</v>
      </c>
      <c r="D169" s="36" t="s">
        <v>35</v>
      </c>
      <c r="E169" s="37" t="s">
        <v>41</v>
      </c>
      <c r="F169" s="36">
        <v>1975</v>
      </c>
      <c r="G169" s="48">
        <v>0.047655092595960014</v>
      </c>
      <c r="H169" s="49">
        <v>10.929227181430077</v>
      </c>
      <c r="I169" s="44">
        <v>0.003812407407676801</v>
      </c>
      <c r="J169" s="38" t="s">
        <v>350</v>
      </c>
      <c r="K169" s="36">
        <v>31</v>
      </c>
      <c r="L169" s="43"/>
      <c r="M169" s="29">
        <f>IF(B169="","",COUNTIF($D$3:D169,D169)-IF(D169="M",COUNTIF($Q$3:Q169,"M"))-IF(D169="F",COUNTIF($Q$3:Q169,"F")))</f>
        <v>139</v>
      </c>
      <c r="N169" s="2">
        <f t="shared" si="2"/>
        <v>167</v>
      </c>
    </row>
    <row r="170" spans="1:14" ht="15">
      <c r="A170" s="47">
        <v>168</v>
      </c>
      <c r="B170" s="34">
        <v>12</v>
      </c>
      <c r="C170" s="35" t="s">
        <v>237</v>
      </c>
      <c r="D170" s="36" t="s">
        <v>35</v>
      </c>
      <c r="E170" s="37" t="s">
        <v>139</v>
      </c>
      <c r="F170" s="36">
        <v>1964</v>
      </c>
      <c r="G170" s="48">
        <v>0.04771296296530636</v>
      </c>
      <c r="H170" s="49">
        <v>10.915971278330547</v>
      </c>
      <c r="I170" s="44">
        <v>0.0038170370372245088</v>
      </c>
      <c r="J170" s="38" t="s">
        <v>351</v>
      </c>
      <c r="K170" s="36">
        <v>21</v>
      </c>
      <c r="L170" s="43"/>
      <c r="M170" s="29">
        <f>IF(B170="","",COUNTIF($D$3:D170,D170)-IF(D170="M",COUNTIF($Q$3:Q170,"M"))-IF(D170="F",COUNTIF($Q$3:Q170,"F")))</f>
        <v>140</v>
      </c>
      <c r="N170" s="2">
        <f t="shared" si="2"/>
        <v>168</v>
      </c>
    </row>
    <row r="171" spans="1:14" ht="15">
      <c r="A171" s="47">
        <v>169</v>
      </c>
      <c r="B171" s="34">
        <v>54</v>
      </c>
      <c r="C171" s="35" t="s">
        <v>238</v>
      </c>
      <c r="D171" s="36" t="s">
        <v>35</v>
      </c>
      <c r="E171" s="37" t="s">
        <v>73</v>
      </c>
      <c r="F171" s="36">
        <v>1982</v>
      </c>
      <c r="G171" s="48">
        <v>0.04786342592706205</v>
      </c>
      <c r="H171" s="49">
        <v>10.881655945962143</v>
      </c>
      <c r="I171" s="44">
        <v>0.003829074074164964</v>
      </c>
      <c r="J171" s="38" t="s">
        <v>346</v>
      </c>
      <c r="K171" s="36">
        <v>14</v>
      </c>
      <c r="L171" s="43"/>
      <c r="M171" s="29">
        <f>IF(B171="","",COUNTIF($D$3:D171,D171)-IF(D171="M",COUNTIF($Q$3:Q171,"M"))-IF(D171="F",COUNTIF($Q$3:Q171,"F")))</f>
        <v>141</v>
      </c>
      <c r="N171" s="2">
        <f t="shared" si="2"/>
        <v>169</v>
      </c>
    </row>
    <row r="172" spans="1:14" ht="15">
      <c r="A172" s="47">
        <v>170</v>
      </c>
      <c r="B172" s="34">
        <v>320</v>
      </c>
      <c r="C172" s="35" t="s">
        <v>239</v>
      </c>
      <c r="D172" s="36" t="s">
        <v>35</v>
      </c>
      <c r="E172" s="37" t="s">
        <v>82</v>
      </c>
      <c r="F172" s="36">
        <v>1967</v>
      </c>
      <c r="G172" s="48">
        <v>0.04794444444269175</v>
      </c>
      <c r="H172" s="49">
        <v>10.863267671312537</v>
      </c>
      <c r="I172" s="44">
        <v>0.0038355555554153396</v>
      </c>
      <c r="J172" s="38" t="s">
        <v>349</v>
      </c>
      <c r="K172" s="36">
        <v>26</v>
      </c>
      <c r="L172" s="43"/>
      <c r="M172" s="29">
        <f>IF(B172="","",COUNTIF($D$3:D172,D172)-IF(D172="M",COUNTIF($Q$3:Q172,"M"))-IF(D172="F",COUNTIF($Q$3:Q172,"F")))</f>
        <v>142</v>
      </c>
      <c r="N172" s="2">
        <f t="shared" si="2"/>
        <v>170</v>
      </c>
    </row>
    <row r="173" spans="1:14" ht="15">
      <c r="A173" s="47">
        <v>171</v>
      </c>
      <c r="B173" s="34">
        <v>91</v>
      </c>
      <c r="C173" s="35" t="s">
        <v>240</v>
      </c>
      <c r="D173" s="36" t="s">
        <v>35</v>
      </c>
      <c r="E173" s="37" t="s">
        <v>92</v>
      </c>
      <c r="F173" s="36">
        <v>1946</v>
      </c>
      <c r="G173" s="48">
        <v>0.04796759259625105</v>
      </c>
      <c r="H173" s="49">
        <v>10.85802528630631</v>
      </c>
      <c r="I173" s="44">
        <v>0.0038374074077000843</v>
      </c>
      <c r="J173" s="38" t="s">
        <v>364</v>
      </c>
      <c r="K173" s="36">
        <v>4</v>
      </c>
      <c r="L173" s="43"/>
      <c r="M173" s="29">
        <f>IF(B173="","",COUNTIF($D$3:D173,D173)-IF(D173="M",COUNTIF($Q$3:Q173,"M"))-IF(D173="F",COUNTIF($Q$3:Q173,"F")))</f>
        <v>143</v>
      </c>
      <c r="N173" s="2">
        <f t="shared" si="2"/>
        <v>171</v>
      </c>
    </row>
    <row r="174" spans="1:14" ht="15">
      <c r="A174" s="47">
        <v>172</v>
      </c>
      <c r="B174" s="34">
        <v>419</v>
      </c>
      <c r="C174" s="35" t="s">
        <v>241</v>
      </c>
      <c r="D174" s="36" t="s">
        <v>35</v>
      </c>
      <c r="E174" s="37" t="s">
        <v>242</v>
      </c>
      <c r="F174" s="36">
        <v>1950</v>
      </c>
      <c r="G174" s="48">
        <v>0.04814120370429009</v>
      </c>
      <c r="H174" s="49">
        <v>10.818868105845043</v>
      </c>
      <c r="I174" s="44">
        <v>0.0038512962963432075</v>
      </c>
      <c r="J174" s="38" t="s">
        <v>360</v>
      </c>
      <c r="K174" s="36">
        <v>5</v>
      </c>
      <c r="L174" s="43"/>
      <c r="M174" s="29">
        <f>IF(B174="","",COUNTIF($D$3:D174,D174)-IF(D174="M",COUNTIF($Q$3:Q174,"M"))-IF(D174="F",COUNTIF($Q$3:Q174,"F")))</f>
        <v>144</v>
      </c>
      <c r="N174" s="2">
        <f t="shared" si="2"/>
        <v>172</v>
      </c>
    </row>
    <row r="175" spans="1:14" ht="15">
      <c r="A175" s="47">
        <v>173</v>
      </c>
      <c r="B175" s="34">
        <v>421</v>
      </c>
      <c r="C175" s="35" t="s">
        <v>243</v>
      </c>
      <c r="D175" s="36" t="s">
        <v>35</v>
      </c>
      <c r="E175" s="37" t="s">
        <v>242</v>
      </c>
      <c r="F175" s="36">
        <v>1955</v>
      </c>
      <c r="G175" s="48">
        <v>0.048152777781069744</v>
      </c>
      <c r="H175" s="49">
        <v>10.816267665831068</v>
      </c>
      <c r="I175" s="44">
        <v>0.0038522222224855796</v>
      </c>
      <c r="J175" s="38" t="s">
        <v>355</v>
      </c>
      <c r="K175" s="36">
        <v>13</v>
      </c>
      <c r="L175" s="43"/>
      <c r="M175" s="29">
        <f>IF(B175="","",COUNTIF($D$3:D175,D175)-IF(D175="M",COUNTIF($Q$3:Q175,"M"))-IF(D175="F",COUNTIF($Q$3:Q175,"F")))</f>
        <v>145</v>
      </c>
      <c r="N175" s="2">
        <f t="shared" si="2"/>
        <v>173</v>
      </c>
    </row>
    <row r="176" spans="1:14" ht="15">
      <c r="A176" s="47">
        <v>174</v>
      </c>
      <c r="B176" s="34">
        <v>334</v>
      </c>
      <c r="C176" s="35" t="s">
        <v>244</v>
      </c>
      <c r="D176" s="36" t="s">
        <v>35</v>
      </c>
      <c r="E176" s="37" t="s">
        <v>82</v>
      </c>
      <c r="F176" s="36">
        <v>1958</v>
      </c>
      <c r="G176" s="48">
        <v>0.04823379629669944</v>
      </c>
      <c r="H176" s="49">
        <v>10.79809953439168</v>
      </c>
      <c r="I176" s="44">
        <v>0.003858703703735955</v>
      </c>
      <c r="J176" s="38" t="s">
        <v>356</v>
      </c>
      <c r="K176" s="36">
        <v>9</v>
      </c>
      <c r="L176" s="43"/>
      <c r="M176" s="29">
        <f>IF(B176="","",COUNTIF($D$3:D176,D176)-IF(D176="M",COUNTIF($Q$3:Q176,"M"))-IF(D176="F",COUNTIF($Q$3:Q176,"F")))</f>
        <v>146</v>
      </c>
      <c r="N176" s="2">
        <f t="shared" si="2"/>
        <v>174</v>
      </c>
    </row>
    <row r="177" spans="1:14" ht="15">
      <c r="A177" s="47">
        <v>175</v>
      </c>
      <c r="B177" s="34">
        <v>444</v>
      </c>
      <c r="C177" s="35" t="s">
        <v>245</v>
      </c>
      <c r="D177" s="36" t="s">
        <v>60</v>
      </c>
      <c r="E177" s="37" t="s">
        <v>139</v>
      </c>
      <c r="F177" s="36">
        <v>1964</v>
      </c>
      <c r="G177" s="48">
        <v>0.048256944442982785</v>
      </c>
      <c r="H177" s="49">
        <v>10.79291984490886</v>
      </c>
      <c r="I177" s="44">
        <v>0.003860555555438623</v>
      </c>
      <c r="J177" s="38" t="s">
        <v>361</v>
      </c>
      <c r="K177" s="36">
        <v>7</v>
      </c>
      <c r="L177" s="43"/>
      <c r="M177" s="29">
        <f>IF(B177="","",COUNTIF($D$3:D177,D177)-IF(D177="M",COUNTIF($Q$3:Q177,"M"))-IF(D177="F",COUNTIF($Q$3:Q177,"F")))</f>
        <v>29</v>
      </c>
      <c r="N177" s="2">
        <f t="shared" si="2"/>
        <v>175</v>
      </c>
    </row>
    <row r="178" spans="1:14" ht="15">
      <c r="A178" s="47">
        <v>176</v>
      </c>
      <c r="B178" s="34">
        <v>428</v>
      </c>
      <c r="C178" s="35" t="s">
        <v>246</v>
      </c>
      <c r="D178" s="36" t="s">
        <v>35</v>
      </c>
      <c r="E178" s="37" t="s">
        <v>77</v>
      </c>
      <c r="F178" s="36">
        <v>1965</v>
      </c>
      <c r="G178" s="48">
        <v>0.048291666666045785</v>
      </c>
      <c r="H178" s="49">
        <v>10.785159620501046</v>
      </c>
      <c r="I178" s="44">
        <v>0.003863333333283663</v>
      </c>
      <c r="J178" s="38" t="s">
        <v>351</v>
      </c>
      <c r="K178" s="36">
        <v>22</v>
      </c>
      <c r="L178" s="43"/>
      <c r="M178" s="29">
        <f>IF(B178="","",COUNTIF($D$3:D178,D178)-IF(D178="M",COUNTIF($Q$3:Q178,"M"))-IF(D178="F",COUNTIF($Q$3:Q178,"F")))</f>
        <v>147</v>
      </c>
      <c r="N178" s="2">
        <f t="shared" si="2"/>
        <v>176</v>
      </c>
    </row>
    <row r="179" spans="1:14" ht="15">
      <c r="A179" s="47">
        <v>177</v>
      </c>
      <c r="B179" s="34">
        <v>420</v>
      </c>
      <c r="C179" s="35" t="s">
        <v>247</v>
      </c>
      <c r="D179" s="36" t="s">
        <v>35</v>
      </c>
      <c r="E179" s="37" t="s">
        <v>242</v>
      </c>
      <c r="F179" s="36">
        <v>1967</v>
      </c>
      <c r="G179" s="48">
        <v>0.04841898148151813</v>
      </c>
      <c r="H179" s="49">
        <v>10.7568006884271</v>
      </c>
      <c r="I179" s="44">
        <v>0.0038735185185214504</v>
      </c>
      <c r="J179" s="38" t="s">
        <v>349</v>
      </c>
      <c r="K179" s="36">
        <v>27</v>
      </c>
      <c r="L179" s="43"/>
      <c r="M179" s="29">
        <f>IF(B179="","",COUNTIF($D$3:D179,D179)-IF(D179="M",COUNTIF($Q$3:Q179,"M"))-IF(D179="F",COUNTIF($Q$3:Q179,"F")))</f>
        <v>148</v>
      </c>
      <c r="N179" s="2">
        <f t="shared" si="2"/>
        <v>177</v>
      </c>
    </row>
    <row r="180" spans="1:14" ht="15">
      <c r="A180" s="47">
        <v>178</v>
      </c>
      <c r="B180" s="34">
        <v>199</v>
      </c>
      <c r="C180" s="35" t="s">
        <v>248</v>
      </c>
      <c r="D180" s="36" t="s">
        <v>60</v>
      </c>
      <c r="E180" s="37" t="s">
        <v>38</v>
      </c>
      <c r="F180" s="36">
        <v>1971</v>
      </c>
      <c r="G180" s="48">
        <v>0.04841898148151813</v>
      </c>
      <c r="H180" s="49">
        <v>10.7568006884271</v>
      </c>
      <c r="I180" s="44">
        <v>0.0038735185185214504</v>
      </c>
      <c r="J180" s="38" t="s">
        <v>354</v>
      </c>
      <c r="K180" s="36">
        <v>9</v>
      </c>
      <c r="L180" s="43"/>
      <c r="M180" s="29">
        <f>IF(B180="","",COUNTIF($D$3:D180,D180)-IF(D180="M",COUNTIF($Q$3:Q180,"M"))-IF(D180="F",COUNTIF($Q$3:Q180,"F")))</f>
        <v>30</v>
      </c>
      <c r="N180" s="2">
        <f t="shared" si="2"/>
        <v>178</v>
      </c>
    </row>
    <row r="181" spans="1:14" ht="15">
      <c r="A181" s="47">
        <v>179</v>
      </c>
      <c r="B181" s="34">
        <v>21</v>
      </c>
      <c r="C181" s="35" t="s">
        <v>249</v>
      </c>
      <c r="D181" s="36" t="s">
        <v>35</v>
      </c>
      <c r="E181" s="37" t="s">
        <v>139</v>
      </c>
      <c r="F181" s="36">
        <v>1959</v>
      </c>
      <c r="G181" s="48">
        <v>0.04843055555829778</v>
      </c>
      <c r="H181" s="49">
        <v>10.75422999652328</v>
      </c>
      <c r="I181" s="44">
        <v>0.0038744444446638226</v>
      </c>
      <c r="J181" s="38" t="s">
        <v>356</v>
      </c>
      <c r="K181" s="36">
        <v>10</v>
      </c>
      <c r="L181" s="43"/>
      <c r="M181" s="29">
        <f>IF(B181="","",COUNTIF($D$3:D181,D181)-IF(D181="M",COUNTIF($Q$3:Q181,"M"))-IF(D181="F",COUNTIF($Q$3:Q181,"F")))</f>
        <v>149</v>
      </c>
      <c r="N181" s="2">
        <f t="shared" si="2"/>
        <v>179</v>
      </c>
    </row>
    <row r="182" spans="1:14" ht="15">
      <c r="A182" s="47">
        <v>180</v>
      </c>
      <c r="B182" s="34">
        <v>181</v>
      </c>
      <c r="C182" s="35" t="s">
        <v>250</v>
      </c>
      <c r="D182" s="36" t="s">
        <v>35</v>
      </c>
      <c r="E182" s="37" t="s">
        <v>36</v>
      </c>
      <c r="F182" s="36">
        <v>1953</v>
      </c>
      <c r="G182" s="48">
        <v>0.04846527778136078</v>
      </c>
      <c r="H182" s="49">
        <v>10.7465252893617</v>
      </c>
      <c r="I182" s="44">
        <v>0.0038772222225088625</v>
      </c>
      <c r="J182" s="38" t="s">
        <v>355</v>
      </c>
      <c r="K182" s="36">
        <v>14</v>
      </c>
      <c r="L182" s="43"/>
      <c r="M182" s="29">
        <f>IF(B182="","",COUNTIF($D$3:D182,D182)-IF(D182="M",COUNTIF($Q$3:Q182,"M"))-IF(D182="F",COUNTIF($Q$3:Q182,"F")))</f>
        <v>150</v>
      </c>
      <c r="N182" s="2">
        <f t="shared" si="2"/>
        <v>180</v>
      </c>
    </row>
    <row r="183" spans="1:14" ht="15">
      <c r="A183" s="47">
        <v>181</v>
      </c>
      <c r="B183" s="34">
        <v>93</v>
      </c>
      <c r="C183" s="35" t="s">
        <v>251</v>
      </c>
      <c r="D183" s="36" t="s">
        <v>60</v>
      </c>
      <c r="E183" s="37" t="s">
        <v>71</v>
      </c>
      <c r="F183" s="36">
        <v>1961</v>
      </c>
      <c r="G183" s="48">
        <v>0.04848842592764413</v>
      </c>
      <c r="H183" s="49">
        <v>10.741394948776772</v>
      </c>
      <c r="I183" s="44">
        <v>0.0038790740742115303</v>
      </c>
      <c r="J183" s="38" t="s">
        <v>358</v>
      </c>
      <c r="K183" s="36">
        <v>4</v>
      </c>
      <c r="L183" s="43"/>
      <c r="M183" s="29">
        <f>IF(B183="","",COUNTIF($D$3:D183,D183)-IF(D183="M",COUNTIF($Q$3:Q183,"M"))-IF(D183="F",COUNTIF($Q$3:Q183,"F")))</f>
        <v>31</v>
      </c>
      <c r="N183" s="2">
        <f t="shared" si="2"/>
        <v>181</v>
      </c>
    </row>
    <row r="184" spans="1:14" ht="15">
      <c r="A184" s="47">
        <v>182</v>
      </c>
      <c r="B184" s="34">
        <v>97</v>
      </c>
      <c r="C184" s="35" t="s">
        <v>252</v>
      </c>
      <c r="D184" s="36" t="s">
        <v>35</v>
      </c>
      <c r="E184" s="37" t="s">
        <v>71</v>
      </c>
      <c r="F184" s="36">
        <v>1957</v>
      </c>
      <c r="G184" s="48">
        <v>0.04848842592764413</v>
      </c>
      <c r="H184" s="49">
        <v>10.741394948776772</v>
      </c>
      <c r="I184" s="44">
        <v>0.0038790740742115303</v>
      </c>
      <c r="J184" s="38" t="s">
        <v>356</v>
      </c>
      <c r="K184" s="36">
        <v>11</v>
      </c>
      <c r="L184" s="43"/>
      <c r="M184" s="29">
        <f>IF(B184="","",COUNTIF($D$3:D184,D184)-IF(D184="M",COUNTIF($Q$3:Q184,"M"))-IF(D184="F",COUNTIF($Q$3:Q184,"F")))</f>
        <v>151</v>
      </c>
      <c r="N184" s="2">
        <f t="shared" si="2"/>
        <v>182</v>
      </c>
    </row>
    <row r="185" spans="1:14" ht="15">
      <c r="A185" s="47">
        <v>183</v>
      </c>
      <c r="B185" s="34">
        <v>330</v>
      </c>
      <c r="C185" s="35" t="s">
        <v>253</v>
      </c>
      <c r="D185" s="36" t="s">
        <v>60</v>
      </c>
      <c r="E185" s="37" t="s">
        <v>82</v>
      </c>
      <c r="F185" s="36">
        <v>1971</v>
      </c>
      <c r="G185" s="48">
        <v>0.048581018520053476</v>
      </c>
      <c r="H185" s="49">
        <v>10.720922475479627</v>
      </c>
      <c r="I185" s="44">
        <v>0.003886481481604278</v>
      </c>
      <c r="J185" s="38" t="s">
        <v>354</v>
      </c>
      <c r="K185" s="36">
        <v>10</v>
      </c>
      <c r="L185" s="43"/>
      <c r="M185" s="29">
        <f>IF(B185="","",COUNTIF($D$3:D185,D185)-IF(D185="M",COUNTIF($Q$3:Q185,"M"))-IF(D185="F",COUNTIF($Q$3:Q185,"F")))</f>
        <v>32</v>
      </c>
      <c r="N185" s="2">
        <f t="shared" si="2"/>
        <v>183</v>
      </c>
    </row>
    <row r="186" spans="1:14" ht="15">
      <c r="A186" s="47">
        <v>184</v>
      </c>
      <c r="B186" s="34">
        <v>213</v>
      </c>
      <c r="C186" s="35" t="s">
        <v>254</v>
      </c>
      <c r="D186" s="36" t="s">
        <v>60</v>
      </c>
      <c r="E186" s="37" t="s">
        <v>175</v>
      </c>
      <c r="F186" s="36">
        <v>1962</v>
      </c>
      <c r="G186" s="48">
        <v>0.04860416666633682</v>
      </c>
      <c r="H186" s="49">
        <v>10.715816545293466</v>
      </c>
      <c r="I186" s="44">
        <v>0.0038883333333069457</v>
      </c>
      <c r="J186" s="38" t="s">
        <v>361</v>
      </c>
      <c r="K186" s="36">
        <v>8</v>
      </c>
      <c r="L186" s="43"/>
      <c r="M186" s="29">
        <f>IF(B186="","",COUNTIF($D$3:D186,D186)-IF(D186="M",COUNTIF($Q$3:Q186,"M"))-IF(D186="F",COUNTIF($Q$3:Q186,"F")))</f>
        <v>33</v>
      </c>
      <c r="N186" s="2">
        <f t="shared" si="2"/>
        <v>184</v>
      </c>
    </row>
    <row r="187" spans="1:14" ht="15">
      <c r="A187" s="47">
        <v>185</v>
      </c>
      <c r="B187" s="34">
        <v>162</v>
      </c>
      <c r="C187" s="35" t="s">
        <v>255</v>
      </c>
      <c r="D187" s="36" t="s">
        <v>35</v>
      </c>
      <c r="E187" s="37" t="s">
        <v>41</v>
      </c>
      <c r="F187" s="36">
        <v>1962</v>
      </c>
      <c r="G187" s="48">
        <v>0.04873148148180917</v>
      </c>
      <c r="H187" s="49">
        <v>10.68782063454717</v>
      </c>
      <c r="I187" s="44">
        <v>0.0038985185185447333</v>
      </c>
      <c r="J187" s="38" t="s">
        <v>351</v>
      </c>
      <c r="K187" s="36">
        <v>23</v>
      </c>
      <c r="L187" s="43"/>
      <c r="M187" s="29">
        <f>IF(B187="","",COUNTIF($D$3:D187,D187)-IF(D187="M",COUNTIF($Q$3:Q187,"M"))-IF(D187="F",COUNTIF($Q$3:Q187,"F")))</f>
        <v>152</v>
      </c>
      <c r="N187" s="2">
        <f t="shared" si="2"/>
        <v>185</v>
      </c>
    </row>
    <row r="188" spans="1:14" ht="15">
      <c r="A188" s="47">
        <v>186</v>
      </c>
      <c r="B188" s="34">
        <v>394</v>
      </c>
      <c r="C188" s="35" t="s">
        <v>256</v>
      </c>
      <c r="D188" s="36" t="s">
        <v>60</v>
      </c>
      <c r="E188" s="37" t="s">
        <v>43</v>
      </c>
      <c r="F188" s="36">
        <v>1967</v>
      </c>
      <c r="G188" s="48">
        <v>0.04881250000471482</v>
      </c>
      <c r="H188" s="49">
        <v>10.670081091585677</v>
      </c>
      <c r="I188" s="44">
        <v>0.0039050000003771857</v>
      </c>
      <c r="J188" s="38" t="s">
        <v>354</v>
      </c>
      <c r="K188" s="36">
        <v>11</v>
      </c>
      <c r="L188" s="43"/>
      <c r="M188" s="29">
        <f>IF(B188="","",COUNTIF($D$3:D188,D188)-IF(D188="M",COUNTIF($Q$3:Q188,"M"))-IF(D188="F",COUNTIF($Q$3:Q188,"F")))</f>
        <v>34</v>
      </c>
      <c r="N188" s="2">
        <f t="shared" si="2"/>
        <v>186</v>
      </c>
    </row>
    <row r="189" spans="1:14" ht="15">
      <c r="A189" s="47">
        <v>187</v>
      </c>
      <c r="B189" s="34">
        <v>440</v>
      </c>
      <c r="C189" s="35" t="s">
        <v>257</v>
      </c>
      <c r="D189" s="36" t="s">
        <v>60</v>
      </c>
      <c r="E189" s="37" t="s">
        <v>48</v>
      </c>
      <c r="F189" s="36">
        <v>1970</v>
      </c>
      <c r="G189" s="48">
        <v>0.04887037037406117</v>
      </c>
      <c r="H189" s="49">
        <v>10.657446001468715</v>
      </c>
      <c r="I189" s="44">
        <v>0.003909629629924893</v>
      </c>
      <c r="J189" s="38" t="s">
        <v>354</v>
      </c>
      <c r="K189" s="36">
        <v>12</v>
      </c>
      <c r="L189" s="43"/>
      <c r="M189" s="29">
        <f>IF(B189="","",COUNTIF($D$3:D189,D189)-IF(D189="M",COUNTIF($Q$3:Q189,"M"))-IF(D189="F",COUNTIF($Q$3:Q189,"F")))</f>
        <v>35</v>
      </c>
      <c r="N189" s="2">
        <f t="shared" si="2"/>
        <v>187</v>
      </c>
    </row>
    <row r="190" spans="1:14" ht="15">
      <c r="A190" s="47">
        <v>188</v>
      </c>
      <c r="B190" s="34">
        <v>358</v>
      </c>
      <c r="C190" s="35" t="s">
        <v>258</v>
      </c>
      <c r="D190" s="36" t="s">
        <v>35</v>
      </c>
      <c r="E190" s="37" t="s">
        <v>82</v>
      </c>
      <c r="F190" s="36">
        <v>1966</v>
      </c>
      <c r="G190" s="48">
        <v>0.04891666666662786</v>
      </c>
      <c r="H190" s="49">
        <v>10.647359454863642</v>
      </c>
      <c r="I190" s="44">
        <v>0.003913333333330229</v>
      </c>
      <c r="J190" s="38" t="s">
        <v>351</v>
      </c>
      <c r="K190" s="36">
        <v>24</v>
      </c>
      <c r="L190" s="43"/>
      <c r="M190" s="29">
        <f>IF(B190="","",COUNTIF($D$3:D190,D190)-IF(D190="M",COUNTIF($Q$3:Q190,"M"))-IF(D190="F",COUNTIF($Q$3:Q190,"F")))</f>
        <v>153</v>
      </c>
      <c r="N190" s="2">
        <f t="shared" si="2"/>
        <v>188</v>
      </c>
    </row>
    <row r="191" spans="1:14" ht="15">
      <c r="A191" s="47">
        <v>189</v>
      </c>
      <c r="B191" s="34">
        <v>86</v>
      </c>
      <c r="C191" s="35" t="s">
        <v>259</v>
      </c>
      <c r="D191" s="36" t="s">
        <v>35</v>
      </c>
      <c r="E191" s="37" t="s">
        <v>92</v>
      </c>
      <c r="F191" s="36">
        <v>1952</v>
      </c>
      <c r="G191" s="48">
        <v>0.04895138888969086</v>
      </c>
      <c r="H191" s="49">
        <v>10.639807064657578</v>
      </c>
      <c r="I191" s="44">
        <v>0.0039161111111752685</v>
      </c>
      <c r="J191" s="38" t="s">
        <v>355</v>
      </c>
      <c r="K191" s="36">
        <v>15</v>
      </c>
      <c r="L191" s="43"/>
      <c r="M191" s="29">
        <f>IF(B191="","",COUNTIF($D$3:D191,D191)-IF(D191="M",COUNTIF($Q$3:Q191,"M"))-IF(D191="F",COUNTIF($Q$3:Q191,"F")))</f>
        <v>154</v>
      </c>
      <c r="N191" s="2">
        <f t="shared" si="2"/>
        <v>189</v>
      </c>
    </row>
    <row r="192" spans="1:14" ht="15">
      <c r="A192" s="47">
        <v>190</v>
      </c>
      <c r="B192" s="34">
        <v>30</v>
      </c>
      <c r="C192" s="35" t="s">
        <v>260</v>
      </c>
      <c r="D192" s="36" t="s">
        <v>60</v>
      </c>
      <c r="E192" s="37" t="s">
        <v>139</v>
      </c>
      <c r="F192" s="36">
        <v>1960</v>
      </c>
      <c r="G192" s="48">
        <v>0.04898611111275386</v>
      </c>
      <c r="H192" s="49">
        <v>10.632265380987365</v>
      </c>
      <c r="I192" s="44">
        <v>0.0039188888890203085</v>
      </c>
      <c r="J192" s="38" t="s">
        <v>358</v>
      </c>
      <c r="K192" s="36">
        <v>5</v>
      </c>
      <c r="L192" s="43"/>
      <c r="M192" s="29">
        <f>IF(B192="","",COUNTIF($D$3:D192,D192)-IF(D192="M",COUNTIF($Q$3:Q192,"M"))-IF(D192="F",COUNTIF($Q$3:Q192,"F")))</f>
        <v>36</v>
      </c>
      <c r="N192" s="2">
        <f t="shared" si="2"/>
        <v>190</v>
      </c>
    </row>
    <row r="193" spans="1:14" ht="15">
      <c r="A193" s="47">
        <v>191</v>
      </c>
      <c r="B193" s="34">
        <v>187</v>
      </c>
      <c r="C193" s="35" t="s">
        <v>261</v>
      </c>
      <c r="D193" s="36" t="s">
        <v>35</v>
      </c>
      <c r="E193" s="37" t="s">
        <v>104</v>
      </c>
      <c r="F193" s="36">
        <v>1971</v>
      </c>
      <c r="G193" s="48">
        <v>0.04905555555887986</v>
      </c>
      <c r="H193" s="49">
        <v>10.61721404231562</v>
      </c>
      <c r="I193" s="44">
        <v>0.003924444444710389</v>
      </c>
      <c r="J193" s="38" t="s">
        <v>349</v>
      </c>
      <c r="K193" s="36">
        <v>28</v>
      </c>
      <c r="L193" s="43"/>
      <c r="M193" s="29">
        <f>IF(B193="","",COUNTIF($D$3:D193,D193)-IF(D193="M",COUNTIF($Q$3:Q193,"M"))-IF(D193="F",COUNTIF($Q$3:Q193,"F")))</f>
        <v>155</v>
      </c>
      <c r="N193" s="2">
        <f t="shared" si="2"/>
        <v>191</v>
      </c>
    </row>
    <row r="194" spans="1:14" ht="15">
      <c r="A194" s="47">
        <v>192</v>
      </c>
      <c r="B194" s="34">
        <v>68</v>
      </c>
      <c r="C194" s="35" t="s">
        <v>262</v>
      </c>
      <c r="D194" s="36" t="s">
        <v>35</v>
      </c>
      <c r="E194" s="37" t="s">
        <v>73</v>
      </c>
      <c r="F194" s="36">
        <v>1960</v>
      </c>
      <c r="G194" s="48">
        <v>0.04907870370516321</v>
      </c>
      <c r="H194" s="49">
        <v>10.612206395307469</v>
      </c>
      <c r="I194" s="44">
        <v>0.0039262962964130566</v>
      </c>
      <c r="J194" s="38" t="s">
        <v>356</v>
      </c>
      <c r="K194" s="36">
        <v>12</v>
      </c>
      <c r="L194" s="43"/>
      <c r="M194" s="29">
        <f>IF(B194="","",COUNTIF($D$3:D194,D194)-IF(D194="M",COUNTIF($Q$3:Q194,"M"))-IF(D194="F",COUNTIF($Q$3:Q194,"F")))</f>
        <v>156</v>
      </c>
      <c r="N194" s="2">
        <f t="shared" si="2"/>
        <v>192</v>
      </c>
    </row>
    <row r="195" spans="1:14" ht="15">
      <c r="A195" s="47">
        <v>193</v>
      </c>
      <c r="B195" s="34">
        <v>430</v>
      </c>
      <c r="C195" s="35" t="s">
        <v>263</v>
      </c>
      <c r="D195" s="36" t="s">
        <v>35</v>
      </c>
      <c r="E195" s="37" t="s">
        <v>95</v>
      </c>
      <c r="F195" s="36">
        <v>1966</v>
      </c>
      <c r="G195" s="48">
        <v>0.04921759259013925</v>
      </c>
      <c r="H195" s="49">
        <v>10.582259430496451</v>
      </c>
      <c r="I195" s="44">
        <v>0.00393740740721114</v>
      </c>
      <c r="J195" s="38" t="s">
        <v>351</v>
      </c>
      <c r="K195" s="36">
        <v>25</v>
      </c>
      <c r="L195" s="43"/>
      <c r="M195" s="29">
        <f>IF(B195="","",COUNTIF($D$3:D195,D195)-IF(D195="M",COUNTIF($Q$3:Q195,"M"))-IF(D195="F",COUNTIF($Q$3:Q195,"F")))</f>
        <v>157</v>
      </c>
      <c r="N195" s="2">
        <f t="shared" si="2"/>
        <v>193</v>
      </c>
    </row>
    <row r="196" spans="1:14" ht="15">
      <c r="A196" s="47">
        <v>194</v>
      </c>
      <c r="B196" s="34">
        <v>14</v>
      </c>
      <c r="C196" s="35" t="s">
        <v>264</v>
      </c>
      <c r="D196" s="36" t="s">
        <v>35</v>
      </c>
      <c r="E196" s="37" t="s">
        <v>139</v>
      </c>
      <c r="F196" s="36">
        <v>1957</v>
      </c>
      <c r="G196" s="48">
        <v>0.04924074074369855</v>
      </c>
      <c r="H196" s="49">
        <v>10.577284692858434</v>
      </c>
      <c r="I196" s="44">
        <v>0.0039392592594958845</v>
      </c>
      <c r="J196" s="38" t="s">
        <v>356</v>
      </c>
      <c r="K196" s="36">
        <v>13</v>
      </c>
      <c r="L196" s="43"/>
      <c r="M196" s="29">
        <f>IF(B196="","",COUNTIF($D$3:D196,D196)-IF(D196="M",COUNTIF($Q$3:Q196,"M"))-IF(D196="F",COUNTIF($Q$3:Q196,"F")))</f>
        <v>158</v>
      </c>
      <c r="N196" s="2">
        <f aca="true" t="shared" si="3" ref="N196:N259">A196</f>
        <v>194</v>
      </c>
    </row>
    <row r="197" spans="1:14" ht="15">
      <c r="A197" s="47">
        <v>195</v>
      </c>
      <c r="B197" s="34">
        <v>372</v>
      </c>
      <c r="C197" s="35" t="s">
        <v>265</v>
      </c>
      <c r="D197" s="36" t="s">
        <v>35</v>
      </c>
      <c r="E197" s="37" t="s">
        <v>266</v>
      </c>
      <c r="F197" s="36">
        <v>1955</v>
      </c>
      <c r="G197" s="48">
        <v>0.0493680555591709</v>
      </c>
      <c r="H197" s="49">
        <v>10.55000703256542</v>
      </c>
      <c r="I197" s="44">
        <v>0.003949444444733672</v>
      </c>
      <c r="J197" s="38" t="s">
        <v>355</v>
      </c>
      <c r="K197" s="36">
        <v>16</v>
      </c>
      <c r="L197" s="43"/>
      <c r="M197" s="29">
        <f>IF(B197="","",COUNTIF($D$3:D197,D197)-IF(D197="M",COUNTIF($Q$3:Q197,"M"))-IF(D197="F",COUNTIF($Q$3:Q197,"F")))</f>
        <v>159</v>
      </c>
      <c r="N197" s="2">
        <f t="shared" si="3"/>
        <v>195</v>
      </c>
    </row>
    <row r="198" spans="1:14" ht="15">
      <c r="A198" s="47">
        <v>196</v>
      </c>
      <c r="B198" s="34">
        <v>243</v>
      </c>
      <c r="C198" s="35" t="s">
        <v>267</v>
      </c>
      <c r="D198" s="36" t="s">
        <v>35</v>
      </c>
      <c r="E198" s="37" t="s">
        <v>52</v>
      </c>
      <c r="F198" s="36">
        <v>1977</v>
      </c>
      <c r="G198" s="48">
        <v>0.049425925928517245</v>
      </c>
      <c r="H198" s="49">
        <v>10.537654551714295</v>
      </c>
      <c r="I198" s="44">
        <v>0.00395407407428138</v>
      </c>
      <c r="J198" s="38" t="s">
        <v>347</v>
      </c>
      <c r="K198" s="36">
        <v>16</v>
      </c>
      <c r="L198" s="43"/>
      <c r="M198" s="29">
        <f>IF(B198="","",COUNTIF($D$3:D198,D198)-IF(D198="M",COUNTIF($Q$3:Q198,"M"))-IF(D198="F",COUNTIF($Q$3:Q198,"F")))</f>
        <v>160</v>
      </c>
      <c r="N198" s="2">
        <f t="shared" si="3"/>
        <v>196</v>
      </c>
    </row>
    <row r="199" spans="1:14" ht="15">
      <c r="A199" s="47">
        <v>197</v>
      </c>
      <c r="B199" s="34">
        <v>393</v>
      </c>
      <c r="C199" s="35" t="s">
        <v>268</v>
      </c>
      <c r="D199" s="36" t="s">
        <v>60</v>
      </c>
      <c r="E199" s="37" t="s">
        <v>43</v>
      </c>
      <c r="F199" s="36">
        <v>1960</v>
      </c>
      <c r="G199" s="48">
        <v>0.04950694444414694</v>
      </c>
      <c r="H199" s="49">
        <v>10.52040959467677</v>
      </c>
      <c r="I199" s="44">
        <v>0.003960555555531755</v>
      </c>
      <c r="J199" s="38" t="s">
        <v>358</v>
      </c>
      <c r="K199" s="36">
        <v>6</v>
      </c>
      <c r="L199" s="43"/>
      <c r="M199" s="29">
        <f>IF(B199="","",COUNTIF($D$3:D199,D199)-IF(D199="M",COUNTIF($Q$3:Q199,"M"))-IF(D199="F",COUNTIF($Q$3:Q199,"F")))</f>
        <v>37</v>
      </c>
      <c r="N199" s="2">
        <f t="shared" si="3"/>
        <v>197</v>
      </c>
    </row>
    <row r="200" spans="1:14" ht="15">
      <c r="A200" s="47">
        <v>198</v>
      </c>
      <c r="B200" s="34">
        <v>341</v>
      </c>
      <c r="C200" s="35" t="s">
        <v>269</v>
      </c>
      <c r="D200" s="36" t="s">
        <v>60</v>
      </c>
      <c r="E200" s="37" t="s">
        <v>82</v>
      </c>
      <c r="F200" s="36">
        <v>1972</v>
      </c>
      <c r="G200" s="48">
        <v>0.04993518518313067</v>
      </c>
      <c r="H200" s="49">
        <v>10.430187280236293</v>
      </c>
      <c r="I200" s="44">
        <v>0.003994814814650454</v>
      </c>
      <c r="J200" s="38" t="s">
        <v>362</v>
      </c>
      <c r="K200" s="36">
        <v>5</v>
      </c>
      <c r="L200" s="43"/>
      <c r="M200" s="29">
        <f>IF(B200="","",COUNTIF($D$3:D200,D200)-IF(D200="M",COUNTIF($Q$3:Q200,"M"))-IF(D200="F",COUNTIF($Q$3:Q200,"F")))</f>
        <v>38</v>
      </c>
      <c r="N200" s="2">
        <f t="shared" si="3"/>
        <v>198</v>
      </c>
    </row>
    <row r="201" spans="1:14" ht="15">
      <c r="A201" s="47">
        <v>199</v>
      </c>
      <c r="B201" s="34">
        <v>209</v>
      </c>
      <c r="C201" s="35" t="s">
        <v>270</v>
      </c>
      <c r="D201" s="36" t="s">
        <v>35</v>
      </c>
      <c r="E201" s="37" t="s">
        <v>99</v>
      </c>
      <c r="F201" s="36">
        <v>1955</v>
      </c>
      <c r="G201" s="48">
        <v>0.049958333336689975</v>
      </c>
      <c r="H201" s="49">
        <v>10.425354461351242</v>
      </c>
      <c r="I201" s="44">
        <v>0.003996666666935198</v>
      </c>
      <c r="J201" s="38" t="s">
        <v>355</v>
      </c>
      <c r="K201" s="36">
        <v>17</v>
      </c>
      <c r="L201" s="43"/>
      <c r="M201" s="29">
        <f>IF(B201="","",COUNTIF($D$3:D201,D201)-IF(D201="M",COUNTIF($Q$3:Q201,"M"))-IF(D201="F",COUNTIF($Q$3:Q201,"F")))</f>
        <v>161</v>
      </c>
      <c r="N201" s="2">
        <f t="shared" si="3"/>
        <v>199</v>
      </c>
    </row>
    <row r="202" spans="1:14" ht="15">
      <c r="A202" s="47">
        <v>200</v>
      </c>
      <c r="B202" s="34">
        <v>307</v>
      </c>
      <c r="C202" s="35" t="s">
        <v>271</v>
      </c>
      <c r="D202" s="36" t="s">
        <v>60</v>
      </c>
      <c r="E202" s="37" t="s">
        <v>108</v>
      </c>
      <c r="F202" s="36">
        <v>1978</v>
      </c>
      <c r="G202" s="48">
        <v>0.049993055559752975</v>
      </c>
      <c r="H202" s="49">
        <v>10.418113626017918</v>
      </c>
      <c r="I202" s="44">
        <v>0.003999444444780238</v>
      </c>
      <c r="J202" s="38" t="s">
        <v>357</v>
      </c>
      <c r="K202" s="36">
        <v>4</v>
      </c>
      <c r="L202" s="43"/>
      <c r="M202" s="29">
        <f>IF(B202="","",COUNTIF($D$3:D202,D202)-IF(D202="M",COUNTIF($Q$3:Q202,"M"))-IF(D202="F",COUNTIF($Q$3:Q202,"F")))</f>
        <v>39</v>
      </c>
      <c r="N202" s="2">
        <f t="shared" si="3"/>
        <v>200</v>
      </c>
    </row>
    <row r="203" spans="1:14" ht="15">
      <c r="A203" s="47">
        <v>201</v>
      </c>
      <c r="B203" s="34">
        <v>220</v>
      </c>
      <c r="C203" s="35" t="s">
        <v>272</v>
      </c>
      <c r="D203" s="36" t="s">
        <v>35</v>
      </c>
      <c r="E203" s="37" t="s">
        <v>90</v>
      </c>
      <c r="F203" s="36">
        <v>1946</v>
      </c>
      <c r="G203" s="48">
        <v>0.05000462962925667</v>
      </c>
      <c r="H203" s="49">
        <v>10.415702249869371</v>
      </c>
      <c r="I203" s="44">
        <v>0.004000370370340534</v>
      </c>
      <c r="J203" s="38" t="s">
        <v>364</v>
      </c>
      <c r="K203" s="36">
        <v>5</v>
      </c>
      <c r="L203" s="43"/>
      <c r="M203" s="29">
        <f>IF(B203="","",COUNTIF($D$3:D203,D203)-IF(D203="M",COUNTIF($Q$3:Q203,"M"))-IF(D203="F",COUNTIF($Q$3:Q203,"F")))</f>
        <v>162</v>
      </c>
      <c r="N203" s="2">
        <f t="shared" si="3"/>
        <v>201</v>
      </c>
    </row>
    <row r="204" spans="1:14" ht="15">
      <c r="A204" s="47">
        <v>202</v>
      </c>
      <c r="B204" s="34">
        <v>65</v>
      </c>
      <c r="C204" s="35" t="s">
        <v>273</v>
      </c>
      <c r="D204" s="36" t="s">
        <v>35</v>
      </c>
      <c r="E204" s="37" t="s">
        <v>73</v>
      </c>
      <c r="F204" s="36">
        <v>1977</v>
      </c>
      <c r="G204" s="48">
        <v>0.05012037036794936</v>
      </c>
      <c r="H204" s="49">
        <v>10.391649732628318</v>
      </c>
      <c r="I204" s="44">
        <v>0.004009629629435949</v>
      </c>
      <c r="J204" s="38" t="s">
        <v>347</v>
      </c>
      <c r="K204" s="36">
        <v>17</v>
      </c>
      <c r="L204" s="43"/>
      <c r="M204" s="29">
        <f>IF(B204="","",COUNTIF($D$3:D204,D204)-IF(D204="M",COUNTIF($Q$3:Q204,"M"))-IF(D204="F",COUNTIF($Q$3:Q204,"F")))</f>
        <v>163</v>
      </c>
      <c r="N204" s="2">
        <f t="shared" si="3"/>
        <v>202</v>
      </c>
    </row>
    <row r="205" spans="1:14" ht="15">
      <c r="A205" s="47">
        <v>203</v>
      </c>
      <c r="B205" s="34">
        <v>345</v>
      </c>
      <c r="C205" s="35" t="s">
        <v>274</v>
      </c>
      <c r="D205" s="36" t="s">
        <v>60</v>
      </c>
      <c r="E205" s="37" t="s">
        <v>82</v>
      </c>
      <c r="F205" s="36">
        <v>1979</v>
      </c>
      <c r="G205" s="48">
        <v>0.05018981481407536</v>
      </c>
      <c r="H205" s="49">
        <v>10.377271469574529</v>
      </c>
      <c r="I205" s="44">
        <v>0.004015185185126029</v>
      </c>
      <c r="J205" s="38" t="s">
        <v>357</v>
      </c>
      <c r="K205" s="36">
        <v>5</v>
      </c>
      <c r="L205" s="43"/>
      <c r="M205" s="29">
        <f>IF(B205="","",COUNTIF($D$3:D205,D205)-IF(D205="M",COUNTIF($Q$3:Q205,"M"))-IF(D205="F",COUNTIF($Q$3:Q205,"F")))</f>
        <v>40</v>
      </c>
      <c r="N205" s="2">
        <f t="shared" si="3"/>
        <v>203</v>
      </c>
    </row>
    <row r="206" spans="1:14" ht="15">
      <c r="A206" s="47">
        <v>204</v>
      </c>
      <c r="B206" s="34">
        <v>52</v>
      </c>
      <c r="C206" s="35" t="s">
        <v>275</v>
      </c>
      <c r="D206" s="36" t="s">
        <v>35</v>
      </c>
      <c r="E206" s="37" t="s">
        <v>73</v>
      </c>
      <c r="F206" s="36">
        <v>1959</v>
      </c>
      <c r="G206" s="48">
        <v>0.05029398148326436</v>
      </c>
      <c r="H206" s="49">
        <v>10.355778524049521</v>
      </c>
      <c r="I206" s="44">
        <v>0.004023518518661149</v>
      </c>
      <c r="J206" s="38" t="s">
        <v>356</v>
      </c>
      <c r="K206" s="36">
        <v>14</v>
      </c>
      <c r="L206" s="43"/>
      <c r="M206" s="29">
        <f>IF(B206="","",COUNTIF($D$3:D206,D206)-IF(D206="M",COUNTIF($Q$3:Q206,"M"))-IF(D206="F",COUNTIF($Q$3:Q206,"F")))</f>
        <v>164</v>
      </c>
      <c r="N206" s="2">
        <f t="shared" si="3"/>
        <v>204</v>
      </c>
    </row>
    <row r="207" spans="1:14" ht="15">
      <c r="A207" s="47">
        <v>205</v>
      </c>
      <c r="B207" s="34">
        <v>156</v>
      </c>
      <c r="C207" s="35" t="s">
        <v>276</v>
      </c>
      <c r="D207" s="36" t="s">
        <v>60</v>
      </c>
      <c r="E207" s="37" t="s">
        <v>41</v>
      </c>
      <c r="F207" s="36">
        <v>1985</v>
      </c>
      <c r="G207" s="48">
        <v>0.05035185185261071</v>
      </c>
      <c r="H207" s="49">
        <v>10.343876425000415</v>
      </c>
      <c r="I207" s="44">
        <v>0.004028148148208856</v>
      </c>
      <c r="J207" s="38" t="s">
        <v>363</v>
      </c>
      <c r="K207" s="36">
        <v>3</v>
      </c>
      <c r="L207" s="43"/>
      <c r="M207" s="29">
        <f>IF(B207="","",COUNTIF($D$3:D207,D207)-IF(D207="M",COUNTIF($Q$3:Q207,"M"))-IF(D207="F",COUNTIF($Q$3:Q207,"F")))</f>
        <v>41</v>
      </c>
      <c r="N207" s="2">
        <f t="shared" si="3"/>
        <v>205</v>
      </c>
    </row>
    <row r="208" spans="1:14" ht="15">
      <c r="A208" s="47">
        <v>206</v>
      </c>
      <c r="B208" s="34">
        <v>429</v>
      </c>
      <c r="C208" s="35" t="s">
        <v>277</v>
      </c>
      <c r="D208" s="36" t="s">
        <v>35</v>
      </c>
      <c r="E208" s="37" t="s">
        <v>77</v>
      </c>
      <c r="F208" s="36">
        <v>1968</v>
      </c>
      <c r="G208" s="48">
        <v>0.05039814815245336</v>
      </c>
      <c r="H208" s="49">
        <v>10.334374424985283</v>
      </c>
      <c r="I208" s="44">
        <v>0.004031851852196269</v>
      </c>
      <c r="J208" s="38" t="s">
        <v>349</v>
      </c>
      <c r="K208" s="36">
        <v>29</v>
      </c>
      <c r="L208" s="43"/>
      <c r="M208" s="29">
        <f>IF(B208="","",COUNTIF($D$3:D208,D208)-IF(D208="M",COUNTIF($Q$3:Q208,"M"))-IF(D208="F",COUNTIF($Q$3:Q208,"F")))</f>
        <v>165</v>
      </c>
      <c r="N208" s="2">
        <f t="shared" si="3"/>
        <v>206</v>
      </c>
    </row>
    <row r="209" spans="1:14" ht="15">
      <c r="A209" s="47">
        <v>207</v>
      </c>
      <c r="B209" s="34">
        <v>212</v>
      </c>
      <c r="C209" s="35" t="s">
        <v>278</v>
      </c>
      <c r="D209" s="36" t="s">
        <v>60</v>
      </c>
      <c r="E209" s="37" t="s">
        <v>99</v>
      </c>
      <c r="F209" s="36">
        <v>1962</v>
      </c>
      <c r="G209" s="48">
        <v>0.050490740744862705</v>
      </c>
      <c r="H209" s="49">
        <v>10.31542270225708</v>
      </c>
      <c r="I209" s="44">
        <v>0.004039259259589017</v>
      </c>
      <c r="J209" s="38" t="s">
        <v>361</v>
      </c>
      <c r="K209" s="36">
        <v>9</v>
      </c>
      <c r="L209" s="43"/>
      <c r="M209" s="29">
        <f>IF(B209="","",COUNTIF($D$3:D209,D209)-IF(D209="M",COUNTIF($Q$3:Q209,"M"))-IF(D209="F",COUNTIF($Q$3:Q209,"F")))</f>
        <v>42</v>
      </c>
      <c r="N209" s="2">
        <f t="shared" si="3"/>
        <v>207</v>
      </c>
    </row>
    <row r="210" spans="1:14" ht="15">
      <c r="A210" s="47">
        <v>208</v>
      </c>
      <c r="B210" s="34">
        <v>15</v>
      </c>
      <c r="C210" s="35" t="s">
        <v>279</v>
      </c>
      <c r="D210" s="36" t="s">
        <v>35</v>
      </c>
      <c r="E210" s="37" t="s">
        <v>139</v>
      </c>
      <c r="F210" s="36">
        <v>1979</v>
      </c>
      <c r="G210" s="48">
        <v>0.05056018518371275</v>
      </c>
      <c r="H210" s="49">
        <v>10.301254464176933</v>
      </c>
      <c r="I210" s="44">
        <v>0.00404481481469702</v>
      </c>
      <c r="J210" s="38" t="s">
        <v>347</v>
      </c>
      <c r="K210" s="36">
        <v>18</v>
      </c>
      <c r="L210" s="43"/>
      <c r="M210" s="29">
        <f>IF(B210="","",COUNTIF($D$3:D210,D210)-IF(D210="M",COUNTIF($Q$3:Q210,"M"))-IF(D210="F",COUNTIF($Q$3:Q210,"F")))</f>
        <v>166</v>
      </c>
      <c r="N210" s="2">
        <f t="shared" si="3"/>
        <v>208</v>
      </c>
    </row>
    <row r="211" spans="1:14" ht="15">
      <c r="A211" s="47">
        <v>209</v>
      </c>
      <c r="B211" s="34">
        <v>203</v>
      </c>
      <c r="C211" s="35" t="s">
        <v>280</v>
      </c>
      <c r="D211" s="36" t="s">
        <v>35</v>
      </c>
      <c r="E211" s="37" t="s">
        <v>38</v>
      </c>
      <c r="F211" s="36">
        <v>1948</v>
      </c>
      <c r="G211" s="48">
        <v>0.050768518522090744</v>
      </c>
      <c r="H211" s="49">
        <v>10.258982308233099</v>
      </c>
      <c r="I211" s="44">
        <v>0.004061481481767259</v>
      </c>
      <c r="J211" s="38" t="s">
        <v>360</v>
      </c>
      <c r="K211" s="36">
        <v>6</v>
      </c>
      <c r="L211" s="43"/>
      <c r="M211" s="29">
        <f>IF(B211="","",COUNTIF($D$3:D211,D211)-IF(D211="M",COUNTIF($Q$3:Q211,"M"))-IF(D211="F",COUNTIF($Q$3:Q211,"F")))</f>
        <v>167</v>
      </c>
      <c r="N211" s="2">
        <f t="shared" si="3"/>
        <v>209</v>
      </c>
    </row>
    <row r="212" spans="1:14" ht="15">
      <c r="A212" s="47">
        <v>210</v>
      </c>
      <c r="B212" s="34">
        <v>151</v>
      </c>
      <c r="C212" s="35" t="s">
        <v>281</v>
      </c>
      <c r="D212" s="36" t="s">
        <v>35</v>
      </c>
      <c r="E212" s="37" t="s">
        <v>41</v>
      </c>
      <c r="F212" s="36">
        <v>1988</v>
      </c>
      <c r="G212" s="48">
        <v>0.05081481481465744</v>
      </c>
      <c r="H212" s="49">
        <v>10.249635568544862</v>
      </c>
      <c r="I212" s="44">
        <v>0.004065185185172595</v>
      </c>
      <c r="J212" s="38" t="s">
        <v>352</v>
      </c>
      <c r="K212" s="36">
        <v>6</v>
      </c>
      <c r="L212" s="43"/>
      <c r="M212" s="29">
        <f>IF(B212="","",COUNTIF($D$3:D212,D212)-IF(D212="M",COUNTIF($Q$3:Q212,"M"))-IF(D212="F",COUNTIF($Q$3:Q212,"F")))</f>
        <v>168</v>
      </c>
      <c r="N212" s="2">
        <f t="shared" si="3"/>
        <v>210</v>
      </c>
    </row>
    <row r="213" spans="1:14" ht="15">
      <c r="A213" s="47">
        <v>211</v>
      </c>
      <c r="B213" s="34">
        <v>140</v>
      </c>
      <c r="C213" s="35" t="s">
        <v>282</v>
      </c>
      <c r="D213" s="36" t="s">
        <v>35</v>
      </c>
      <c r="E213" s="37" t="s">
        <v>41</v>
      </c>
      <c r="F213" s="36">
        <v>1984</v>
      </c>
      <c r="G213" s="48">
        <v>0.05093055555335013</v>
      </c>
      <c r="H213" s="49">
        <v>10.226343060164671</v>
      </c>
      <c r="I213" s="44">
        <v>0.00407444444426801</v>
      </c>
      <c r="J213" s="38" t="s">
        <v>346</v>
      </c>
      <c r="K213" s="36">
        <v>15</v>
      </c>
      <c r="L213" s="43"/>
      <c r="M213" s="29">
        <f>IF(B213="","",COUNTIF($D$3:D213,D213)-IF(D213="M",COUNTIF($Q$3:Q213,"M"))-IF(D213="F",COUNTIF($Q$3:Q213,"F")))</f>
        <v>169</v>
      </c>
      <c r="N213" s="2">
        <f t="shared" si="3"/>
        <v>211</v>
      </c>
    </row>
    <row r="214" spans="1:14" ht="15">
      <c r="A214" s="47">
        <v>212</v>
      </c>
      <c r="B214" s="34">
        <v>188</v>
      </c>
      <c r="C214" s="35" t="s">
        <v>283</v>
      </c>
      <c r="D214" s="36" t="s">
        <v>35</v>
      </c>
      <c r="E214" s="37" t="s">
        <v>104</v>
      </c>
      <c r="F214" s="36">
        <v>1968</v>
      </c>
      <c r="G214" s="48">
        <v>0.05117361111479113</v>
      </c>
      <c r="H214" s="49">
        <v>10.177771745773724</v>
      </c>
      <c r="I214" s="44">
        <v>0.00409388888918329</v>
      </c>
      <c r="J214" s="38" t="s">
        <v>349</v>
      </c>
      <c r="K214" s="36">
        <v>30</v>
      </c>
      <c r="L214" s="43"/>
      <c r="M214" s="29">
        <f>IF(B214="","",COUNTIF($D$3:D214,D214)-IF(D214="M",COUNTIF($Q$3:Q214,"M"))-IF(D214="F",COUNTIF($Q$3:Q214,"F")))</f>
        <v>170</v>
      </c>
      <c r="N214" s="2">
        <f t="shared" si="3"/>
        <v>212</v>
      </c>
    </row>
    <row r="215" spans="1:14" ht="15">
      <c r="A215" s="47">
        <v>213</v>
      </c>
      <c r="B215" s="34">
        <v>412</v>
      </c>
      <c r="C215" s="35" t="s">
        <v>284</v>
      </c>
      <c r="D215" s="36" t="s">
        <v>35</v>
      </c>
      <c r="E215" s="37" t="s">
        <v>187</v>
      </c>
      <c r="F215" s="36">
        <v>1948</v>
      </c>
      <c r="G215" s="48">
        <v>0.051231481484137475</v>
      </c>
      <c r="H215" s="49">
        <v>10.166275076284807</v>
      </c>
      <c r="I215" s="44">
        <v>0.004098518518730998</v>
      </c>
      <c r="J215" s="38" t="s">
        <v>360</v>
      </c>
      <c r="K215" s="36">
        <v>7</v>
      </c>
      <c r="L215" s="43"/>
      <c r="M215" s="29">
        <f>IF(B215="","",COUNTIF($D$3:D215,D215)-IF(D215="M",COUNTIF($Q$3:Q215,"M"))-IF(D215="F",COUNTIF($Q$3:Q215,"F")))</f>
        <v>171</v>
      </c>
      <c r="N215" s="2">
        <f t="shared" si="3"/>
        <v>213</v>
      </c>
    </row>
    <row r="216" spans="1:14" ht="15">
      <c r="A216" s="47">
        <v>214</v>
      </c>
      <c r="B216" s="34">
        <v>415</v>
      </c>
      <c r="C216" s="35" t="s">
        <v>285</v>
      </c>
      <c r="D216" s="36" t="s">
        <v>35</v>
      </c>
      <c r="E216" s="37" t="s">
        <v>187</v>
      </c>
      <c r="F216" s="36">
        <v>1973</v>
      </c>
      <c r="G216" s="48">
        <v>0.05125462963042082</v>
      </c>
      <c r="H216" s="49">
        <v>10.161683677921</v>
      </c>
      <c r="I216" s="44">
        <v>0.004100370370433665</v>
      </c>
      <c r="J216" s="38" t="s">
        <v>350</v>
      </c>
      <c r="K216" s="36">
        <v>32</v>
      </c>
      <c r="L216" s="43"/>
      <c r="M216" s="29">
        <f>IF(B216="","",COUNTIF($D$3:D216,D216)-IF(D216="M",COUNTIF($Q$3:Q216,"M"))-IF(D216="F",COUNTIF($Q$3:Q216,"F")))</f>
        <v>172</v>
      </c>
      <c r="N216" s="2">
        <f t="shared" si="3"/>
        <v>214</v>
      </c>
    </row>
    <row r="217" spans="1:14" ht="15">
      <c r="A217" s="47">
        <v>215</v>
      </c>
      <c r="B217" s="34">
        <v>35</v>
      </c>
      <c r="C217" s="35" t="s">
        <v>286</v>
      </c>
      <c r="D217" s="36" t="s">
        <v>35</v>
      </c>
      <c r="E217" s="37" t="s">
        <v>58</v>
      </c>
      <c r="F217" s="36">
        <v>1963</v>
      </c>
      <c r="G217" s="48">
        <v>0.05134722222283017</v>
      </c>
      <c r="H217" s="49">
        <v>10.143359480539898</v>
      </c>
      <c r="I217" s="44">
        <v>0.0041077777778264135</v>
      </c>
      <c r="J217" s="38" t="s">
        <v>351</v>
      </c>
      <c r="K217" s="36">
        <v>26</v>
      </c>
      <c r="L217" s="43"/>
      <c r="M217" s="29">
        <f>IF(B217="","",COUNTIF($D$3:D217,D217)-IF(D217="M",COUNTIF($Q$3:Q217,"M"))-IF(D217="F",COUNTIF($Q$3:Q217,"F")))</f>
        <v>173</v>
      </c>
      <c r="N217" s="2">
        <f t="shared" si="3"/>
        <v>215</v>
      </c>
    </row>
    <row r="218" spans="1:14" ht="15">
      <c r="A218" s="47">
        <v>216</v>
      </c>
      <c r="B218" s="34">
        <v>92</v>
      </c>
      <c r="C218" s="35" t="s">
        <v>287</v>
      </c>
      <c r="D218" s="36" t="s">
        <v>35</v>
      </c>
      <c r="E218" s="37" t="s">
        <v>92</v>
      </c>
      <c r="F218" s="36">
        <v>1941</v>
      </c>
      <c r="G218" s="48">
        <v>0.05141666666895617</v>
      </c>
      <c r="H218" s="49">
        <v>10.129659642984924</v>
      </c>
      <c r="I218" s="44">
        <v>0.004113333333516493</v>
      </c>
      <c r="J218" s="38" t="s">
        <v>364</v>
      </c>
      <c r="K218" s="36">
        <v>6</v>
      </c>
      <c r="L218" s="43"/>
      <c r="M218" s="29">
        <f>IF(B218="","",COUNTIF($D$3:D218,D218)-IF(D218="M",COUNTIF($Q$3:Q218,"M"))-IF(D218="F",COUNTIF($Q$3:Q218,"F")))</f>
        <v>174</v>
      </c>
      <c r="N218" s="2">
        <f t="shared" si="3"/>
        <v>216</v>
      </c>
    </row>
    <row r="219" spans="1:14" ht="15">
      <c r="A219" s="47">
        <v>217</v>
      </c>
      <c r="B219" s="34">
        <v>443</v>
      </c>
      <c r="C219" s="35" t="s">
        <v>288</v>
      </c>
      <c r="D219" s="36" t="s">
        <v>60</v>
      </c>
      <c r="E219" s="37" t="s">
        <v>58</v>
      </c>
      <c r="F219" s="36">
        <v>1972</v>
      </c>
      <c r="G219" s="48">
        <v>0.05146296296152286</v>
      </c>
      <c r="H219" s="49">
        <v>10.120546959621096</v>
      </c>
      <c r="I219" s="44">
        <v>0.004117037036921829</v>
      </c>
      <c r="J219" s="38" t="s">
        <v>362</v>
      </c>
      <c r="K219" s="36">
        <v>6</v>
      </c>
      <c r="L219" s="43"/>
      <c r="M219" s="29">
        <f>IF(B219="","",COUNTIF($D$3:D219,D219)-IF(D219="M",COUNTIF($Q$3:Q219,"M"))-IF(D219="F",COUNTIF($Q$3:Q219,"F")))</f>
        <v>43</v>
      </c>
      <c r="N219" s="2">
        <f t="shared" si="3"/>
        <v>217</v>
      </c>
    </row>
    <row r="220" spans="1:14" ht="15">
      <c r="A220" s="47">
        <v>218</v>
      </c>
      <c r="B220" s="34">
        <v>357</v>
      </c>
      <c r="C220" s="35" t="s">
        <v>289</v>
      </c>
      <c r="D220" s="36" t="s">
        <v>35</v>
      </c>
      <c r="E220" s="37" t="s">
        <v>82</v>
      </c>
      <c r="F220" s="36">
        <v>1951</v>
      </c>
      <c r="G220" s="48">
        <v>0.0518101851848769</v>
      </c>
      <c r="H220" s="49">
        <v>10.05272093652662</v>
      </c>
      <c r="I220" s="44">
        <v>0.004144814814790152</v>
      </c>
      <c r="J220" s="38" t="s">
        <v>360</v>
      </c>
      <c r="K220" s="36">
        <v>8</v>
      </c>
      <c r="L220" s="43"/>
      <c r="M220" s="29">
        <f>IF(B220="","",COUNTIF($D$3:D220,D220)-IF(D220="M",COUNTIF($Q$3:Q220,"M"))-IF(D220="F",COUNTIF($Q$3:Q220,"F")))</f>
        <v>175</v>
      </c>
      <c r="N220" s="2">
        <f t="shared" si="3"/>
        <v>218</v>
      </c>
    </row>
    <row r="221" spans="1:14" ht="15">
      <c r="A221" s="47">
        <v>219</v>
      </c>
      <c r="B221" s="34">
        <v>174</v>
      </c>
      <c r="C221" s="35" t="s">
        <v>290</v>
      </c>
      <c r="D221" s="36" t="s">
        <v>35</v>
      </c>
      <c r="E221" s="37" t="s">
        <v>36</v>
      </c>
      <c r="F221" s="36">
        <v>1969</v>
      </c>
      <c r="G221" s="48">
        <v>0.05233101851626998</v>
      </c>
      <c r="H221" s="49">
        <v>9.952669527565254</v>
      </c>
      <c r="I221" s="44">
        <v>0.004186481481301598</v>
      </c>
      <c r="J221" s="38" t="s">
        <v>349</v>
      </c>
      <c r="K221" s="36">
        <v>31</v>
      </c>
      <c r="L221" s="43"/>
      <c r="M221" s="29">
        <f>IF(B221="","",COUNTIF($D$3:D221,D221)-IF(D221="M",COUNTIF($Q$3:Q221,"M"))-IF(D221="F",COUNTIF($Q$3:Q221,"F")))</f>
        <v>176</v>
      </c>
      <c r="N221" s="2">
        <f t="shared" si="3"/>
        <v>219</v>
      </c>
    </row>
    <row r="222" spans="1:14" ht="15">
      <c r="A222" s="47">
        <v>220</v>
      </c>
      <c r="B222" s="34">
        <v>70</v>
      </c>
      <c r="C222" s="35" t="s">
        <v>291</v>
      </c>
      <c r="D222" s="36" t="s">
        <v>60</v>
      </c>
      <c r="E222" s="37" t="s">
        <v>92</v>
      </c>
      <c r="F222" s="36">
        <v>1980</v>
      </c>
      <c r="G222" s="48">
        <v>0.05235416666982928</v>
      </c>
      <c r="H222" s="49">
        <v>9.948269000592836</v>
      </c>
      <c r="I222" s="44">
        <v>0.004188333333586342</v>
      </c>
      <c r="J222" s="38" t="s">
        <v>357</v>
      </c>
      <c r="K222" s="36">
        <v>6</v>
      </c>
      <c r="L222" s="43"/>
      <c r="M222" s="29">
        <f>IF(B222="","",COUNTIF($D$3:D222,D222)-IF(D222="M",COUNTIF($Q$3:Q222,"M"))-IF(D222="F",COUNTIF($Q$3:Q222,"F")))</f>
        <v>44</v>
      </c>
      <c r="N222" s="2">
        <f t="shared" si="3"/>
        <v>220</v>
      </c>
    </row>
    <row r="223" spans="1:14" ht="15">
      <c r="A223" s="47">
        <v>221</v>
      </c>
      <c r="B223" s="34">
        <v>49</v>
      </c>
      <c r="C223" s="35" t="s">
        <v>292</v>
      </c>
      <c r="D223" s="36" t="s">
        <v>35</v>
      </c>
      <c r="E223" s="37" t="s">
        <v>73</v>
      </c>
      <c r="F223" s="36">
        <v>1952</v>
      </c>
      <c r="G223" s="48">
        <v>0.05238888889289228</v>
      </c>
      <c r="H223" s="49">
        <v>9.941675502951847</v>
      </c>
      <c r="I223" s="44">
        <v>0.004191111111431382</v>
      </c>
      <c r="J223" s="38" t="s">
        <v>355</v>
      </c>
      <c r="K223" s="36">
        <v>18</v>
      </c>
      <c r="L223" s="43"/>
      <c r="M223" s="29">
        <f>IF(B223="","",COUNTIF($D$3:D223,D223)-IF(D223="M",COUNTIF($Q$3:Q223,"M"))-IF(D223="F",COUNTIF($Q$3:Q223,"F")))</f>
        <v>177</v>
      </c>
      <c r="N223" s="2">
        <f t="shared" si="3"/>
        <v>221</v>
      </c>
    </row>
    <row r="224" spans="1:14" ht="15">
      <c r="A224" s="47">
        <v>222</v>
      </c>
      <c r="B224" s="34">
        <v>304</v>
      </c>
      <c r="C224" s="35" t="s">
        <v>293</v>
      </c>
      <c r="D224" s="36" t="s">
        <v>35</v>
      </c>
      <c r="E224" s="37" t="s">
        <v>294</v>
      </c>
      <c r="F224" s="36">
        <v>1955</v>
      </c>
      <c r="G224" s="48">
        <v>0.052423611108679324</v>
      </c>
      <c r="H224" s="49">
        <v>9.93509074095629</v>
      </c>
      <c r="I224" s="44">
        <v>0.004193888888694346</v>
      </c>
      <c r="J224" s="38" t="s">
        <v>355</v>
      </c>
      <c r="K224" s="36">
        <v>19</v>
      </c>
      <c r="L224" s="43"/>
      <c r="M224" s="29">
        <f>IF(B224="","",COUNTIF($D$3:D224,D224)-IF(D224="M",COUNTIF($Q$3:Q224,"M"))-IF(D224="F",COUNTIF($Q$3:Q224,"F")))</f>
        <v>178</v>
      </c>
      <c r="N224" s="2">
        <f t="shared" si="3"/>
        <v>222</v>
      </c>
    </row>
    <row r="225" spans="1:14" ht="15">
      <c r="A225" s="47">
        <v>223</v>
      </c>
      <c r="B225" s="34">
        <v>148</v>
      </c>
      <c r="C225" s="35" t="s">
        <v>295</v>
      </c>
      <c r="D225" s="36" t="s">
        <v>60</v>
      </c>
      <c r="E225" s="37" t="s">
        <v>41</v>
      </c>
      <c r="F225" s="36">
        <v>1973</v>
      </c>
      <c r="G225" s="48">
        <v>0.05287500000122236</v>
      </c>
      <c r="H225" s="49">
        <v>9.850275807494898</v>
      </c>
      <c r="I225" s="44">
        <v>0.004230000000097789</v>
      </c>
      <c r="J225" s="38" t="s">
        <v>362</v>
      </c>
      <c r="K225" s="36">
        <v>7</v>
      </c>
      <c r="L225" s="43"/>
      <c r="M225" s="29">
        <f>IF(B225="","",COUNTIF($D$3:D225,D225)-IF(D225="M",COUNTIF($Q$3:Q225,"M"))-IF(D225="F",COUNTIF($Q$3:Q225,"F")))</f>
        <v>45</v>
      </c>
      <c r="N225" s="2">
        <f t="shared" si="3"/>
        <v>223</v>
      </c>
    </row>
    <row r="226" spans="1:14" ht="15">
      <c r="A226" s="47">
        <v>224</v>
      </c>
      <c r="B226" s="34">
        <v>19</v>
      </c>
      <c r="C226" s="35" t="s">
        <v>296</v>
      </c>
      <c r="D226" s="36" t="s">
        <v>35</v>
      </c>
      <c r="E226" s="37" t="s">
        <v>139</v>
      </c>
      <c r="F226" s="36">
        <v>1955</v>
      </c>
      <c r="G226" s="48">
        <v>0.05309490740910405</v>
      </c>
      <c r="H226" s="49">
        <v>9.809478135449716</v>
      </c>
      <c r="I226" s="44">
        <v>0.0042475925927283244</v>
      </c>
      <c r="J226" s="38" t="s">
        <v>355</v>
      </c>
      <c r="K226" s="36">
        <v>20</v>
      </c>
      <c r="L226" s="43"/>
      <c r="M226" s="29">
        <f>IF(B226="","",COUNTIF($D$3:D226,D226)-IF(D226="M",COUNTIF($Q$3:Q226,"M"))-IF(D226="F",COUNTIF($Q$3:Q226,"F")))</f>
        <v>179</v>
      </c>
      <c r="N226" s="2">
        <f t="shared" si="3"/>
        <v>224</v>
      </c>
    </row>
    <row r="227" spans="1:14" ht="15">
      <c r="A227" s="47">
        <v>225</v>
      </c>
      <c r="B227" s="34">
        <v>66</v>
      </c>
      <c r="C227" s="35" t="s">
        <v>297</v>
      </c>
      <c r="D227" s="36" t="s">
        <v>35</v>
      </c>
      <c r="E227" s="37" t="s">
        <v>73</v>
      </c>
      <c r="F227" s="36">
        <v>1957</v>
      </c>
      <c r="G227" s="48">
        <v>0.0532222222245764</v>
      </c>
      <c r="H227" s="49">
        <v>9.78601252566317</v>
      </c>
      <c r="I227" s="44">
        <v>0.004257777777966112</v>
      </c>
      <c r="J227" s="38" t="s">
        <v>356</v>
      </c>
      <c r="K227" s="36">
        <v>15</v>
      </c>
      <c r="L227" s="43"/>
      <c r="M227" s="29">
        <f>IF(B227="","",COUNTIF($D$3:D227,D227)-IF(D227="M",COUNTIF($Q$3:Q227,"M"))-IF(D227="F",COUNTIF($Q$3:Q227,"F")))</f>
        <v>180</v>
      </c>
      <c r="N227" s="2">
        <f t="shared" si="3"/>
        <v>225</v>
      </c>
    </row>
    <row r="228" spans="1:14" ht="15">
      <c r="A228" s="47">
        <v>226</v>
      </c>
      <c r="B228" s="34">
        <v>11</v>
      </c>
      <c r="C228" s="35" t="s">
        <v>298</v>
      </c>
      <c r="D228" s="36" t="s">
        <v>35</v>
      </c>
      <c r="E228" s="37" t="s">
        <v>139</v>
      </c>
      <c r="F228" s="36">
        <v>1953</v>
      </c>
      <c r="G228" s="48">
        <v>0.05344212963245809</v>
      </c>
      <c r="H228" s="49">
        <v>9.745744357781076</v>
      </c>
      <c r="I228" s="44">
        <v>0.004275370370596648</v>
      </c>
      <c r="J228" s="38" t="s">
        <v>355</v>
      </c>
      <c r="K228" s="36">
        <v>21</v>
      </c>
      <c r="L228" s="43"/>
      <c r="M228" s="29">
        <f>IF(B228="","",COUNTIF($D$3:D228,D228)-IF(D228="M",COUNTIF($Q$3:Q228,"M"))-IF(D228="F",COUNTIF($Q$3:Q228,"F")))</f>
        <v>181</v>
      </c>
      <c r="N228" s="2">
        <f t="shared" si="3"/>
        <v>226</v>
      </c>
    </row>
    <row r="229" spans="1:14" ht="15">
      <c r="A229" s="47">
        <v>227</v>
      </c>
      <c r="B229" s="34">
        <v>385</v>
      </c>
      <c r="C229" s="35" t="s">
        <v>299</v>
      </c>
      <c r="D229" s="36" t="s">
        <v>60</v>
      </c>
      <c r="E229" s="37" t="s">
        <v>43</v>
      </c>
      <c r="F229" s="36">
        <v>1993</v>
      </c>
      <c r="G229" s="48">
        <v>0.05382407407159917</v>
      </c>
      <c r="H229" s="49">
        <v>9.676586960706425</v>
      </c>
      <c r="I229" s="44">
        <v>0.004305925925727934</v>
      </c>
      <c r="J229" s="38" t="s">
        <v>359</v>
      </c>
      <c r="K229" s="36">
        <v>2</v>
      </c>
      <c r="L229" s="43"/>
      <c r="M229" s="29">
        <f>IF(B229="","",COUNTIF($D$3:D229,D229)-IF(D229="M",COUNTIF($Q$3:Q229,"M"))-IF(D229="F",COUNTIF($Q$3:Q229,"F")))</f>
        <v>46</v>
      </c>
      <c r="N229" s="2">
        <f t="shared" si="3"/>
        <v>227</v>
      </c>
    </row>
    <row r="230" spans="1:14" ht="15">
      <c r="A230" s="47">
        <v>228</v>
      </c>
      <c r="B230" s="34">
        <v>390</v>
      </c>
      <c r="C230" s="35" t="s">
        <v>300</v>
      </c>
      <c r="D230" s="36" t="s">
        <v>60</v>
      </c>
      <c r="E230" s="37" t="s">
        <v>43</v>
      </c>
      <c r="F230" s="36">
        <v>1988</v>
      </c>
      <c r="G230" s="48">
        <v>0.0543912037028349</v>
      </c>
      <c r="H230" s="49">
        <v>9.575690513835552</v>
      </c>
      <c r="I230" s="44">
        <v>0.004351296296226792</v>
      </c>
      <c r="J230" s="38" t="s">
        <v>365</v>
      </c>
      <c r="K230" s="36">
        <v>1</v>
      </c>
      <c r="L230" s="43"/>
      <c r="M230" s="29">
        <f>IF(B230="","",COUNTIF($D$3:D230,D230)-IF(D230="M",COUNTIF($Q$3:Q230,"M"))-IF(D230="F",COUNTIF($Q$3:Q230,"F")))</f>
        <v>47</v>
      </c>
      <c r="N230" s="2">
        <f t="shared" si="3"/>
        <v>228</v>
      </c>
    </row>
    <row r="231" spans="1:14" ht="15">
      <c r="A231" s="47">
        <v>229</v>
      </c>
      <c r="B231" s="34">
        <v>69</v>
      </c>
      <c r="C231" s="35" t="s">
        <v>301</v>
      </c>
      <c r="D231" s="36" t="s">
        <v>35</v>
      </c>
      <c r="E231" s="37" t="s">
        <v>73</v>
      </c>
      <c r="F231" s="36">
        <v>1950</v>
      </c>
      <c r="G231" s="48">
        <v>0.054692129633622244</v>
      </c>
      <c r="H231" s="49">
        <v>9.52300334293709</v>
      </c>
      <c r="I231" s="44">
        <v>0.004375370370689779</v>
      </c>
      <c r="J231" s="38" t="s">
        <v>360</v>
      </c>
      <c r="K231" s="36">
        <v>9</v>
      </c>
      <c r="L231" s="43"/>
      <c r="M231" s="29">
        <f>IF(B231="","",COUNTIF($D$3:D231,D231)-IF(D231="M",COUNTIF($Q$3:Q231,"M"))-IF(D231="F",COUNTIF($Q$3:Q231,"F")))</f>
        <v>182</v>
      </c>
      <c r="N231" s="2">
        <f t="shared" si="3"/>
        <v>229</v>
      </c>
    </row>
    <row r="232" spans="1:14" ht="15">
      <c r="A232" s="47">
        <v>230</v>
      </c>
      <c r="B232" s="34">
        <v>107</v>
      </c>
      <c r="C232" s="35" t="s">
        <v>302</v>
      </c>
      <c r="D232" s="36" t="s">
        <v>35</v>
      </c>
      <c r="E232" s="37" t="s">
        <v>73</v>
      </c>
      <c r="F232" s="36">
        <v>1947</v>
      </c>
      <c r="G232" s="48">
        <v>0.05471527777990559</v>
      </c>
      <c r="H232" s="49">
        <v>9.518974488778188</v>
      </c>
      <c r="I232" s="44">
        <v>0.004377222222392447</v>
      </c>
      <c r="J232" s="38" t="s">
        <v>360</v>
      </c>
      <c r="K232" s="36">
        <v>10</v>
      </c>
      <c r="L232" s="43"/>
      <c r="M232" s="29">
        <f>IF(B232="","",COUNTIF($D$3:D232,D232)-IF(D232="M",COUNTIF($Q$3:Q232,"M"))-IF(D232="F",COUNTIF($Q$3:Q232,"F")))</f>
        <v>183</v>
      </c>
      <c r="N232" s="2">
        <f t="shared" si="3"/>
        <v>230</v>
      </c>
    </row>
    <row r="233" spans="1:14" ht="15">
      <c r="A233" s="47">
        <v>231</v>
      </c>
      <c r="B233" s="34">
        <v>340</v>
      </c>
      <c r="C233" s="35" t="s">
        <v>303</v>
      </c>
      <c r="D233" s="36" t="s">
        <v>60</v>
      </c>
      <c r="E233" s="37" t="s">
        <v>82</v>
      </c>
      <c r="F233" s="36">
        <v>1968</v>
      </c>
      <c r="G233" s="48">
        <v>0.05475000000296859</v>
      </c>
      <c r="H233" s="49">
        <v>9.512937594613577</v>
      </c>
      <c r="I233" s="44">
        <v>0.004380000000237487</v>
      </c>
      <c r="J233" s="38" t="s">
        <v>354</v>
      </c>
      <c r="K233" s="36">
        <v>13</v>
      </c>
      <c r="L233" s="43"/>
      <c r="M233" s="29">
        <f>IF(B233="","",COUNTIF($D$3:D233,D233)-IF(D233="M",COUNTIF($Q$3:Q233,"M"))-IF(D233="F",COUNTIF($Q$3:Q233,"F")))</f>
        <v>48</v>
      </c>
      <c r="N233" s="2">
        <f t="shared" si="3"/>
        <v>231</v>
      </c>
    </row>
    <row r="234" spans="1:14" ht="15">
      <c r="A234" s="47">
        <v>232</v>
      </c>
      <c r="B234" s="34">
        <v>336</v>
      </c>
      <c r="C234" s="35" t="s">
        <v>304</v>
      </c>
      <c r="D234" s="36" t="s">
        <v>35</v>
      </c>
      <c r="E234" s="37" t="s">
        <v>82</v>
      </c>
      <c r="F234" s="36">
        <v>1969</v>
      </c>
      <c r="G234" s="48">
        <v>0.054796296295535285</v>
      </c>
      <c r="H234" s="49">
        <v>9.504900304288814</v>
      </c>
      <c r="I234" s="44">
        <v>0.004383703703642823</v>
      </c>
      <c r="J234" s="38" t="s">
        <v>349</v>
      </c>
      <c r="K234" s="36">
        <v>32</v>
      </c>
      <c r="L234" s="43"/>
      <c r="M234" s="29">
        <f>IF(B234="","",COUNTIF($D$3:D234,D234)-IF(D234="M",COUNTIF($Q$3:Q234,"M"))-IF(D234="F",COUNTIF($Q$3:Q234,"F")))</f>
        <v>184</v>
      </c>
      <c r="N234" s="2">
        <f t="shared" si="3"/>
        <v>232</v>
      </c>
    </row>
    <row r="235" spans="1:14" ht="15">
      <c r="A235" s="47">
        <v>233</v>
      </c>
      <c r="B235" s="34">
        <v>448</v>
      </c>
      <c r="C235" s="35" t="s">
        <v>305</v>
      </c>
      <c r="D235" s="36" t="s">
        <v>35</v>
      </c>
      <c r="E235" s="37" t="s">
        <v>92</v>
      </c>
      <c r="F235" s="36">
        <v>1955</v>
      </c>
      <c r="G235" s="48">
        <v>0.054877314818440937</v>
      </c>
      <c r="H235" s="49">
        <v>9.49086767558665</v>
      </c>
      <c r="I235" s="44">
        <v>0.004390185185475275</v>
      </c>
      <c r="J235" s="38" t="s">
        <v>355</v>
      </c>
      <c r="K235" s="36">
        <v>22</v>
      </c>
      <c r="L235" s="43"/>
      <c r="M235" s="29">
        <f>IF(B235="","",COUNTIF($D$3:D235,D235)-IF(D235="M",COUNTIF($Q$3:Q235,"M"))-IF(D235="F",COUNTIF($Q$3:Q235,"F")))</f>
        <v>185</v>
      </c>
      <c r="N235" s="2">
        <f t="shared" si="3"/>
        <v>233</v>
      </c>
    </row>
    <row r="236" spans="1:14" ht="15">
      <c r="A236" s="47">
        <v>234</v>
      </c>
      <c r="B236" s="34">
        <v>375</v>
      </c>
      <c r="C236" s="35" t="s">
        <v>306</v>
      </c>
      <c r="D236" s="36" t="s">
        <v>60</v>
      </c>
      <c r="E236" s="37" t="s">
        <v>43</v>
      </c>
      <c r="F236" s="36">
        <v>1973</v>
      </c>
      <c r="G236" s="48">
        <v>0.054912037041503936</v>
      </c>
      <c r="H236" s="49">
        <v>9.484866368000043</v>
      </c>
      <c r="I236" s="44">
        <v>0.004392962963320315</v>
      </c>
      <c r="J236" s="38" t="s">
        <v>362</v>
      </c>
      <c r="K236" s="36">
        <v>8</v>
      </c>
      <c r="L236" s="43"/>
      <c r="M236" s="29">
        <f>IF(B236="","",COUNTIF($D$3:D236,D236)-IF(D236="M",COUNTIF($Q$3:Q236,"M"))-IF(D236="F",COUNTIF($Q$3:Q236,"F")))</f>
        <v>49</v>
      </c>
      <c r="N236" s="2">
        <f t="shared" si="3"/>
        <v>234</v>
      </c>
    </row>
    <row r="237" spans="1:14" ht="15">
      <c r="A237" s="47">
        <v>235</v>
      </c>
      <c r="B237" s="34">
        <v>311</v>
      </c>
      <c r="C237" s="35" t="s">
        <v>307</v>
      </c>
      <c r="D237" s="36" t="s">
        <v>60</v>
      </c>
      <c r="E237" s="37" t="s">
        <v>197</v>
      </c>
      <c r="F237" s="36">
        <v>1960</v>
      </c>
      <c r="G237" s="48">
        <v>0.05552546296530636</v>
      </c>
      <c r="H237" s="49">
        <v>9.38008087674591</v>
      </c>
      <c r="I237" s="44">
        <v>0.0044420370372245084</v>
      </c>
      <c r="J237" s="38" t="s">
        <v>358</v>
      </c>
      <c r="K237" s="36">
        <v>7</v>
      </c>
      <c r="L237" s="43"/>
      <c r="M237" s="29">
        <f>IF(B237="","",COUNTIF($D$3:D237,D237)-IF(D237="M",COUNTIF($Q$3:Q237,"M"))-IF(D237="F",COUNTIF($Q$3:Q237,"F")))</f>
        <v>50</v>
      </c>
      <c r="N237" s="2">
        <f t="shared" si="3"/>
        <v>235</v>
      </c>
    </row>
    <row r="238" spans="1:14" ht="15">
      <c r="A238" s="47">
        <v>236</v>
      </c>
      <c r="B238" s="34">
        <v>366</v>
      </c>
      <c r="C238" s="35" t="s">
        <v>308</v>
      </c>
      <c r="D238" s="36" t="s">
        <v>60</v>
      </c>
      <c r="E238" s="37" t="s">
        <v>266</v>
      </c>
      <c r="F238" s="36">
        <v>1967</v>
      </c>
      <c r="G238" s="48">
        <v>0.055930555558006745</v>
      </c>
      <c r="H238" s="49">
        <v>9.3121430341089</v>
      </c>
      <c r="I238" s="44">
        <v>0.00447444444464054</v>
      </c>
      <c r="J238" s="38" t="s">
        <v>354</v>
      </c>
      <c r="K238" s="36">
        <v>14</v>
      </c>
      <c r="L238" s="43"/>
      <c r="M238" s="29">
        <f>IF(B238="","",COUNTIF($D$3:D238,D238)-IF(D238="M",COUNTIF($Q$3:Q238,"M"))-IF(D238="F",COUNTIF($Q$3:Q238,"F")))</f>
        <v>51</v>
      </c>
      <c r="N238" s="2">
        <f t="shared" si="3"/>
        <v>236</v>
      </c>
    </row>
    <row r="239" spans="1:14" ht="15">
      <c r="A239" s="47">
        <v>237</v>
      </c>
      <c r="B239" s="34">
        <v>368</v>
      </c>
      <c r="C239" s="35" t="s">
        <v>309</v>
      </c>
      <c r="D239" s="36" t="s">
        <v>35</v>
      </c>
      <c r="E239" s="37" t="s">
        <v>266</v>
      </c>
      <c r="F239" s="36">
        <v>1955</v>
      </c>
      <c r="G239" s="48">
        <v>0.05594212962751044</v>
      </c>
      <c r="H239" s="49">
        <v>9.310216411160814</v>
      </c>
      <c r="I239" s="44">
        <v>0.0044753703702008355</v>
      </c>
      <c r="J239" s="38" t="s">
        <v>355</v>
      </c>
      <c r="K239" s="36">
        <v>23</v>
      </c>
      <c r="L239" s="43"/>
      <c r="M239" s="29">
        <f>IF(B239="","",COUNTIF($D$3:D239,D239)-IF(D239="M",COUNTIF($Q$3:Q239,"M"))-IF(D239="F",COUNTIF($Q$3:Q239,"F")))</f>
        <v>186</v>
      </c>
      <c r="N239" s="2">
        <f t="shared" si="3"/>
        <v>237</v>
      </c>
    </row>
    <row r="240" spans="1:14" ht="15">
      <c r="A240" s="47">
        <v>238</v>
      </c>
      <c r="B240" s="34">
        <v>117</v>
      </c>
      <c r="C240" s="35" t="s">
        <v>310</v>
      </c>
      <c r="D240" s="36" t="s">
        <v>60</v>
      </c>
      <c r="E240" s="37" t="s">
        <v>41</v>
      </c>
      <c r="F240" s="36">
        <v>1976</v>
      </c>
      <c r="G240" s="51">
        <v>0.05611574074282544</v>
      </c>
      <c r="H240" s="49">
        <v>9.281412424372629</v>
      </c>
      <c r="I240" s="44">
        <v>0.004489259259426035</v>
      </c>
      <c r="J240" s="38" t="s">
        <v>362</v>
      </c>
      <c r="K240" s="36">
        <v>9</v>
      </c>
      <c r="L240" s="43"/>
      <c r="M240" s="29">
        <f>IF(B240="","",COUNTIF($D$3:D240,D240)-IF(D240="M",COUNTIF($Q$3:Q240,"M"))-IF(D240="F",COUNTIF($Q$3:Q240,"F")))</f>
        <v>52</v>
      </c>
      <c r="N240" s="2">
        <f t="shared" si="3"/>
        <v>238</v>
      </c>
    </row>
    <row r="241" spans="1:14" ht="15">
      <c r="A241" s="47">
        <v>239</v>
      </c>
      <c r="B241" s="34">
        <v>356</v>
      </c>
      <c r="C241" s="35" t="s">
        <v>311</v>
      </c>
      <c r="D241" s="36" t="s">
        <v>60</v>
      </c>
      <c r="E241" s="37" t="s">
        <v>82</v>
      </c>
      <c r="F241" s="36">
        <v>1977</v>
      </c>
      <c r="G241" s="51">
        <v>0.05623148148151813</v>
      </c>
      <c r="H241" s="49">
        <v>9.262308578949998</v>
      </c>
      <c r="I241" s="44">
        <v>0.0044985185185214506</v>
      </c>
      <c r="J241" s="38" t="s">
        <v>357</v>
      </c>
      <c r="K241" s="36">
        <v>7</v>
      </c>
      <c r="L241" s="43"/>
      <c r="M241" s="29">
        <f>IF(B241="","",COUNTIF($D$3:D241,D241)-IF(D241="M",COUNTIF($Q$3:Q241,"M"))-IF(D241="F",COUNTIF($Q$3:Q241,"F")))</f>
        <v>53</v>
      </c>
      <c r="N241" s="2">
        <f t="shared" si="3"/>
        <v>239</v>
      </c>
    </row>
    <row r="242" spans="1:14" ht="15">
      <c r="A242" s="47">
        <v>240</v>
      </c>
      <c r="B242" s="34">
        <v>73</v>
      </c>
      <c r="C242" s="35" t="s">
        <v>312</v>
      </c>
      <c r="D242" s="36" t="s">
        <v>60</v>
      </c>
      <c r="E242" s="37" t="s">
        <v>92</v>
      </c>
      <c r="F242" s="36">
        <v>1966</v>
      </c>
      <c r="G242" s="51">
        <v>0.05645138888939982</v>
      </c>
      <c r="H242" s="49">
        <v>9.226227088119225</v>
      </c>
      <c r="I242" s="44">
        <v>0.004516111111151986</v>
      </c>
      <c r="J242" s="38" t="s">
        <v>361</v>
      </c>
      <c r="K242" s="36">
        <v>10</v>
      </c>
      <c r="L242" s="43"/>
      <c r="M242" s="29">
        <f>IF(B242="","",COUNTIF($D$3:D242,D242)-IF(D242="M",COUNTIF($Q$3:Q242,"M"))-IF(D242="F",COUNTIF($Q$3:Q242,"F")))</f>
        <v>54</v>
      </c>
      <c r="N242" s="2">
        <f t="shared" si="3"/>
        <v>240</v>
      </c>
    </row>
    <row r="243" spans="1:14" ht="15">
      <c r="A243" s="47">
        <v>241</v>
      </c>
      <c r="B243" s="34">
        <v>87</v>
      </c>
      <c r="C243" s="35" t="s">
        <v>313</v>
      </c>
      <c r="D243" s="36" t="s">
        <v>35</v>
      </c>
      <c r="E243" s="37" t="s">
        <v>92</v>
      </c>
      <c r="F243" s="36">
        <v>1973</v>
      </c>
      <c r="G243" s="51">
        <v>0.05647453703568317</v>
      </c>
      <c r="H243" s="49">
        <v>9.222445382850102</v>
      </c>
      <c r="I243" s="44">
        <v>0.004517962962854654</v>
      </c>
      <c r="J243" s="38" t="s">
        <v>350</v>
      </c>
      <c r="K243" s="36">
        <v>33</v>
      </c>
      <c r="L243" s="43"/>
      <c r="M243" s="29">
        <f>IF(B243="","",COUNTIF($D$3:D243,D243)-IF(D243="M",COUNTIF($Q$3:Q243,"M"))-IF(D243="F",COUNTIF($Q$3:Q243,"F")))</f>
        <v>187</v>
      </c>
      <c r="N243" s="2">
        <f t="shared" si="3"/>
        <v>241</v>
      </c>
    </row>
    <row r="244" spans="1:14" ht="15">
      <c r="A244" s="47">
        <v>242</v>
      </c>
      <c r="B244" s="34">
        <v>83</v>
      </c>
      <c r="C244" s="35" t="s">
        <v>314</v>
      </c>
      <c r="D244" s="36" t="s">
        <v>35</v>
      </c>
      <c r="E244" s="37" t="s">
        <v>92</v>
      </c>
      <c r="F244" s="36">
        <v>1960</v>
      </c>
      <c r="G244" s="51">
        <v>0.05648148148148149</v>
      </c>
      <c r="H244" s="49">
        <v>9.221311475409836</v>
      </c>
      <c r="I244" s="44">
        <v>0.004518518518518519</v>
      </c>
      <c r="J244" s="38" t="s">
        <v>356</v>
      </c>
      <c r="K244" s="36">
        <v>16</v>
      </c>
      <c r="L244" s="43"/>
      <c r="M244" s="29">
        <f>IF(B244="","",COUNTIF($D$3:D244,D244)-IF(D244="M",COUNTIF($Q$3:Q244,"M"))-IF(D244="F",COUNTIF($Q$3:Q244,"F")))</f>
        <v>188</v>
      </c>
      <c r="N244" s="2">
        <f t="shared" si="3"/>
        <v>242</v>
      </c>
    </row>
    <row r="245" spans="1:14" ht="15">
      <c r="A245" s="47">
        <v>243</v>
      </c>
      <c r="B245" s="34">
        <v>179</v>
      </c>
      <c r="C245" s="35" t="s">
        <v>315</v>
      </c>
      <c r="D245" s="36" t="s">
        <v>60</v>
      </c>
      <c r="E245" s="37" t="s">
        <v>36</v>
      </c>
      <c r="F245" s="36">
        <v>1962</v>
      </c>
      <c r="G245" s="51">
        <v>0.05650925925874617</v>
      </c>
      <c r="H245" s="49">
        <v>9.21677863354264</v>
      </c>
      <c r="I245" s="44">
        <v>0.004520740740699694</v>
      </c>
      <c r="J245" s="38" t="s">
        <v>361</v>
      </c>
      <c r="K245" s="36">
        <v>11</v>
      </c>
      <c r="L245" s="43"/>
      <c r="M245" s="29">
        <f>IF(B245="","",COUNTIF($D$3:D245,D245)-IF(D245="M",COUNTIF($Q$3:Q245,"M"))-IF(D245="F",COUNTIF($Q$3:Q245,"F")))</f>
        <v>55</v>
      </c>
      <c r="N245" s="2">
        <f t="shared" si="3"/>
        <v>243</v>
      </c>
    </row>
    <row r="246" spans="1:14" ht="15">
      <c r="A246" s="47">
        <v>244</v>
      </c>
      <c r="B246" s="34">
        <v>142</v>
      </c>
      <c r="C246" s="35" t="s">
        <v>316</v>
      </c>
      <c r="D246" s="36" t="s">
        <v>35</v>
      </c>
      <c r="E246" s="37" t="s">
        <v>41</v>
      </c>
      <c r="F246" s="36">
        <v>1975</v>
      </c>
      <c r="G246" s="51">
        <v>0.05661342592793517</v>
      </c>
      <c r="H246" s="49">
        <v>9.199820092080575</v>
      </c>
      <c r="I246" s="44">
        <v>0.004529074074234814</v>
      </c>
      <c r="J246" s="38" t="s">
        <v>350</v>
      </c>
      <c r="K246" s="36">
        <v>34</v>
      </c>
      <c r="L246" s="43"/>
      <c r="M246" s="29">
        <f>IF(B246="","",COUNTIF($D$3:D246,D246)-IF(D246="M",COUNTIF($Q$3:Q246,"M"))-IF(D246="F",COUNTIF($Q$3:Q246,"F")))</f>
        <v>189</v>
      </c>
      <c r="N246" s="2">
        <f t="shared" si="3"/>
        <v>244</v>
      </c>
    </row>
    <row r="247" spans="1:14" ht="15">
      <c r="A247" s="47">
        <v>245</v>
      </c>
      <c r="B247" s="34">
        <v>328</v>
      </c>
      <c r="C247" s="35" t="s">
        <v>317</v>
      </c>
      <c r="D247" s="36" t="s">
        <v>60</v>
      </c>
      <c r="E247" s="37" t="s">
        <v>82</v>
      </c>
      <c r="F247" s="36">
        <v>1974</v>
      </c>
      <c r="G247" s="51">
        <v>0.05661342592793517</v>
      </c>
      <c r="H247" s="49">
        <v>9.199820092080575</v>
      </c>
      <c r="I247" s="44">
        <v>0.004529074074234814</v>
      </c>
      <c r="J247" s="38" t="s">
        <v>362</v>
      </c>
      <c r="K247" s="36">
        <v>10</v>
      </c>
      <c r="L247" s="43"/>
      <c r="M247" s="29">
        <f>IF(B247="","",COUNTIF($D$3:D247,D247)-IF(D247="M",COUNTIF($Q$3:Q247,"M"))-IF(D247="F",COUNTIF($Q$3:Q247,"F")))</f>
        <v>56</v>
      </c>
      <c r="N247" s="2">
        <f t="shared" si="3"/>
        <v>245</v>
      </c>
    </row>
    <row r="248" spans="1:14" ht="15">
      <c r="A248" s="47">
        <v>246</v>
      </c>
      <c r="B248" s="34">
        <v>58</v>
      </c>
      <c r="C248" s="35" t="s">
        <v>318</v>
      </c>
      <c r="D248" s="36" t="s">
        <v>35</v>
      </c>
      <c r="E248" s="37" t="s">
        <v>73</v>
      </c>
      <c r="F248" s="36">
        <v>1948</v>
      </c>
      <c r="G248" s="51">
        <v>0.058013888890855014</v>
      </c>
      <c r="H248" s="49">
        <v>8.977735216358417</v>
      </c>
      <c r="I248" s="44">
        <v>0.0046411111112684015</v>
      </c>
      <c r="J248" s="38" t="s">
        <v>360</v>
      </c>
      <c r="K248" s="36">
        <v>11</v>
      </c>
      <c r="L248" s="43"/>
      <c r="M248" s="29">
        <f>IF(B248="","",COUNTIF($D$3:D248,D248)-IF(D248="M",COUNTIF($Q$3:Q248,"M"))-IF(D248="F",COUNTIF($Q$3:Q248,"F")))</f>
        <v>190</v>
      </c>
      <c r="N248" s="2">
        <f t="shared" si="3"/>
        <v>246</v>
      </c>
    </row>
    <row r="249" spans="1:14" ht="15">
      <c r="A249" s="47">
        <v>247</v>
      </c>
      <c r="B249" s="34">
        <v>109</v>
      </c>
      <c r="C249" s="35" t="s">
        <v>319</v>
      </c>
      <c r="D249" s="36" t="s">
        <v>60</v>
      </c>
      <c r="E249" s="37" t="s">
        <v>73</v>
      </c>
      <c r="F249" s="36">
        <v>1965</v>
      </c>
      <c r="G249" s="51">
        <v>0.05867361111450009</v>
      </c>
      <c r="H249" s="49">
        <v>8.876790152168068</v>
      </c>
      <c r="I249" s="44">
        <v>0.004693888889160007</v>
      </c>
      <c r="J249" s="38" t="s">
        <v>361</v>
      </c>
      <c r="K249" s="36">
        <v>12</v>
      </c>
      <c r="L249" s="43"/>
      <c r="M249" s="29">
        <f>IF(B249="","",COUNTIF($D$3:D249,D249)-IF(D249="M",COUNTIF($Q$3:Q249,"M"))-IF(D249="F",COUNTIF($Q$3:Q249,"F")))</f>
        <v>57</v>
      </c>
      <c r="N249" s="2">
        <f t="shared" si="3"/>
        <v>247</v>
      </c>
    </row>
    <row r="250" spans="1:14" ht="15">
      <c r="A250" s="47">
        <v>248</v>
      </c>
      <c r="B250" s="34">
        <v>48</v>
      </c>
      <c r="C250" s="35" t="s">
        <v>320</v>
      </c>
      <c r="D250" s="36" t="s">
        <v>35</v>
      </c>
      <c r="E250" s="37" t="s">
        <v>73</v>
      </c>
      <c r="F250" s="36">
        <v>1952</v>
      </c>
      <c r="G250" s="51">
        <v>0.05874305555335013</v>
      </c>
      <c r="H250" s="49">
        <v>8.86629625284499</v>
      </c>
      <c r="I250" s="44">
        <v>0.004699444444268011</v>
      </c>
      <c r="J250" s="38" t="s">
        <v>355</v>
      </c>
      <c r="K250" s="36">
        <v>24</v>
      </c>
      <c r="L250" s="43"/>
      <c r="M250" s="29">
        <f>IF(B250="","",COUNTIF($D$3:D250,D250)-IF(D250="M",COUNTIF($Q$3:Q250,"M"))-IF(D250="F",COUNTIF($Q$3:Q250,"F")))</f>
        <v>191</v>
      </c>
      <c r="N250" s="2">
        <f t="shared" si="3"/>
        <v>248</v>
      </c>
    </row>
    <row r="251" spans="1:14" ht="15">
      <c r="A251" s="47">
        <v>249</v>
      </c>
      <c r="B251" s="34">
        <v>413</v>
      </c>
      <c r="C251" s="35" t="s">
        <v>321</v>
      </c>
      <c r="D251" s="36" t="s">
        <v>35</v>
      </c>
      <c r="E251" s="37" t="s">
        <v>187</v>
      </c>
      <c r="F251" s="36">
        <v>1962</v>
      </c>
      <c r="G251" s="51">
        <v>0.05936805555393221</v>
      </c>
      <c r="H251" s="49">
        <v>8.772955901514889</v>
      </c>
      <c r="I251" s="44">
        <v>0.004749444444314577</v>
      </c>
      <c r="J251" s="38" t="s">
        <v>351</v>
      </c>
      <c r="K251" s="36">
        <v>27</v>
      </c>
      <c r="L251" s="43"/>
      <c r="M251" s="29">
        <f>IF(B251="","",COUNTIF($D$3:D251,D251)-IF(D251="M",COUNTIF($Q$3:Q251,"M"))-IF(D251="F",COUNTIF($Q$3:Q251,"F")))</f>
        <v>192</v>
      </c>
      <c r="N251" s="2">
        <f t="shared" si="3"/>
        <v>249</v>
      </c>
    </row>
    <row r="252" spans="1:14" ht="15">
      <c r="A252" s="47">
        <v>250</v>
      </c>
      <c r="B252" s="34">
        <v>414</v>
      </c>
      <c r="C252" s="35" t="s">
        <v>322</v>
      </c>
      <c r="D252" s="36" t="s">
        <v>60</v>
      </c>
      <c r="E252" s="37" t="s">
        <v>187</v>
      </c>
      <c r="F252" s="36">
        <v>1972</v>
      </c>
      <c r="G252" s="51">
        <v>0.05939120370749151</v>
      </c>
      <c r="H252" s="49">
        <v>8.769536578152165</v>
      </c>
      <c r="I252" s="44">
        <v>0.004751296296599321</v>
      </c>
      <c r="J252" s="38" t="s">
        <v>362</v>
      </c>
      <c r="K252" s="36">
        <v>11</v>
      </c>
      <c r="L252" s="43"/>
      <c r="M252" s="29">
        <f>IF(B252="","",COUNTIF($D$3:D252,D252)-IF(D252="M",COUNTIF($Q$3:Q252,"M"))-IF(D252="F",COUNTIF($Q$3:Q252,"F")))</f>
        <v>58</v>
      </c>
      <c r="N252" s="2">
        <f t="shared" si="3"/>
        <v>250</v>
      </c>
    </row>
    <row r="253" spans="1:14" ht="15">
      <c r="A253" s="47">
        <v>251</v>
      </c>
      <c r="B253" s="34">
        <v>361</v>
      </c>
      <c r="C253" s="35" t="s">
        <v>323</v>
      </c>
      <c r="D253" s="36" t="s">
        <v>60</v>
      </c>
      <c r="E253" s="37" t="s">
        <v>82</v>
      </c>
      <c r="F253" s="36">
        <v>1961</v>
      </c>
      <c r="G253" s="51">
        <v>0.05942592593055451</v>
      </c>
      <c r="H253" s="49">
        <v>8.764412588909128</v>
      </c>
      <c r="I253" s="44">
        <v>0.004754074074444361</v>
      </c>
      <c r="J253" s="38" t="s">
        <v>358</v>
      </c>
      <c r="K253" s="36">
        <v>8</v>
      </c>
      <c r="L253" s="43"/>
      <c r="M253" s="29">
        <f>IF(B253="","",COUNTIF($D$3:D253,D253)-IF(D253="M",COUNTIF($Q$3:Q253,"M"))-IF(D253="F",COUNTIF($Q$3:Q253,"F")))</f>
        <v>59</v>
      </c>
      <c r="N253" s="2">
        <f t="shared" si="3"/>
        <v>251</v>
      </c>
    </row>
    <row r="254" spans="1:14" ht="15">
      <c r="A254" s="47">
        <v>252</v>
      </c>
      <c r="B254" s="34">
        <v>180</v>
      </c>
      <c r="C254" s="35" t="s">
        <v>324</v>
      </c>
      <c r="D254" s="36" t="s">
        <v>60</v>
      </c>
      <c r="E254" s="37" t="s">
        <v>36</v>
      </c>
      <c r="F254" s="36">
        <v>1962</v>
      </c>
      <c r="G254" s="51">
        <v>0.0596574074079399</v>
      </c>
      <c r="H254" s="49">
        <v>8.730405090718287</v>
      </c>
      <c r="I254" s="44">
        <v>0.004772592592635192</v>
      </c>
      <c r="J254" s="38" t="s">
        <v>361</v>
      </c>
      <c r="K254" s="36">
        <v>13</v>
      </c>
      <c r="L254" s="43"/>
      <c r="M254" s="29">
        <f>IF(B254="","",COUNTIF($D$3:D254,D254)-IF(D254="M",COUNTIF($Q$3:Q254,"M"))-IF(D254="F",COUNTIF($Q$3:Q254,"F")))</f>
        <v>60</v>
      </c>
      <c r="N254" s="2">
        <f t="shared" si="3"/>
        <v>252</v>
      </c>
    </row>
    <row r="255" spans="1:14" ht="15">
      <c r="A255" s="47">
        <v>253</v>
      </c>
      <c r="B255" s="34">
        <v>108</v>
      </c>
      <c r="C255" s="35" t="s">
        <v>325</v>
      </c>
      <c r="D255" s="36" t="s">
        <v>60</v>
      </c>
      <c r="E255" s="37" t="s">
        <v>73</v>
      </c>
      <c r="F255" s="36">
        <v>1961</v>
      </c>
      <c r="G255" s="51">
        <v>0.0597268518540659</v>
      </c>
      <c r="H255" s="49">
        <v>8.72025424353381</v>
      </c>
      <c r="I255" s="44">
        <v>0.004778148148325272</v>
      </c>
      <c r="J255" s="38" t="s">
        <v>358</v>
      </c>
      <c r="K255" s="36">
        <v>9</v>
      </c>
      <c r="L255" s="43"/>
      <c r="M255" s="29">
        <f>IF(B255="","",COUNTIF($D$3:D255,D255)-IF(D255="M",COUNTIF($Q$3:Q255,"M"))-IF(D255="F",COUNTIF($Q$3:Q255,"F")))</f>
        <v>61</v>
      </c>
      <c r="N255" s="2">
        <f t="shared" si="3"/>
        <v>253</v>
      </c>
    </row>
    <row r="256" spans="1:14" ht="15">
      <c r="A256" s="47">
        <v>254</v>
      </c>
      <c r="B256" s="34">
        <v>364</v>
      </c>
      <c r="C256" s="35" t="s">
        <v>326</v>
      </c>
      <c r="D256" s="36" t="s">
        <v>60</v>
      </c>
      <c r="E256" s="37" t="s">
        <v>82</v>
      </c>
      <c r="F256" s="36">
        <v>1965</v>
      </c>
      <c r="G256" s="51">
        <v>0.059738425923569594</v>
      </c>
      <c r="H256" s="49">
        <v>8.718564730843374</v>
      </c>
      <c r="I256" s="44">
        <v>0.004779074073885567</v>
      </c>
      <c r="J256" s="38" t="s">
        <v>361</v>
      </c>
      <c r="K256" s="36">
        <v>14</v>
      </c>
      <c r="L256" s="43"/>
      <c r="M256" s="29">
        <f>IF(B256="","",COUNTIF($D$3:D256,D256)-IF(D256="M",COUNTIF($Q$3:Q256,"M"))-IF(D256="F",COUNTIF($Q$3:Q256,"F")))</f>
        <v>62</v>
      </c>
      <c r="N256" s="2">
        <f t="shared" si="3"/>
        <v>254</v>
      </c>
    </row>
    <row r="257" spans="1:14" ht="15">
      <c r="A257" s="47">
        <v>255</v>
      </c>
      <c r="B257" s="34">
        <v>338</v>
      </c>
      <c r="C257" s="35" t="s">
        <v>327</v>
      </c>
      <c r="D257" s="36" t="s">
        <v>60</v>
      </c>
      <c r="E257" s="37" t="s">
        <v>82</v>
      </c>
      <c r="F257" s="36">
        <v>1965</v>
      </c>
      <c r="G257" s="51">
        <v>0.059750000000349246</v>
      </c>
      <c r="H257" s="49">
        <v>8.716875871636637</v>
      </c>
      <c r="I257" s="44">
        <v>0.00478000000002794</v>
      </c>
      <c r="J257" s="38" t="s">
        <v>361</v>
      </c>
      <c r="K257" s="36">
        <v>15</v>
      </c>
      <c r="L257" s="43"/>
      <c r="M257" s="29">
        <f>IF(B257="","",COUNTIF($D$3:D257,D257)-IF(D257="M",COUNTIF($Q$3:Q257,"M"))-IF(D257="F",COUNTIF($Q$3:Q257,"F")))</f>
        <v>63</v>
      </c>
      <c r="N257" s="2">
        <f t="shared" si="3"/>
        <v>255</v>
      </c>
    </row>
    <row r="258" spans="1:14" ht="15">
      <c r="A258" s="47">
        <v>256</v>
      </c>
      <c r="B258" s="34">
        <v>238</v>
      </c>
      <c r="C258" s="35" t="s">
        <v>328</v>
      </c>
      <c r="D258" s="36" t="s">
        <v>35</v>
      </c>
      <c r="E258" s="37" t="s">
        <v>48</v>
      </c>
      <c r="F258" s="36">
        <v>1947</v>
      </c>
      <c r="G258" s="51">
        <v>0.05994675926194759</v>
      </c>
      <c r="H258" s="49">
        <v>8.688265049616165</v>
      </c>
      <c r="I258" s="44">
        <v>0.004795740740955807</v>
      </c>
      <c r="J258" s="38" t="s">
        <v>360</v>
      </c>
      <c r="K258" s="36">
        <v>12</v>
      </c>
      <c r="L258" s="43"/>
      <c r="M258" s="29">
        <f>IF(B258="","",COUNTIF($D$3:D258,D258)-IF(D258="M",COUNTIF($Q$3:Q258,"M"))-IF(D258="F",COUNTIF($Q$3:Q258,"F")))</f>
        <v>193</v>
      </c>
      <c r="N258" s="2">
        <f t="shared" si="3"/>
        <v>256</v>
      </c>
    </row>
    <row r="259" spans="1:14" ht="15">
      <c r="A259" s="47">
        <v>257</v>
      </c>
      <c r="B259" s="34">
        <v>158</v>
      </c>
      <c r="C259" s="35" t="s">
        <v>329</v>
      </c>
      <c r="D259" s="36" t="s">
        <v>60</v>
      </c>
      <c r="E259" s="37" t="s">
        <v>41</v>
      </c>
      <c r="F259" s="36">
        <v>1977</v>
      </c>
      <c r="G259" s="51">
        <v>0.06029398148530163</v>
      </c>
      <c r="H259" s="49">
        <v>8.638230889766357</v>
      </c>
      <c r="I259" s="44">
        <v>0.00482351851882413</v>
      </c>
      <c r="J259" s="38" t="s">
        <v>357</v>
      </c>
      <c r="K259" s="36">
        <v>8</v>
      </c>
      <c r="L259" s="43"/>
      <c r="M259" s="29">
        <f>IF(B259="","",COUNTIF($D$3:D259,D259)-IF(D259="M",COUNTIF($Q$3:Q259,"M"))-IF(D259="F",COUNTIF($Q$3:Q259,"F")))</f>
        <v>64</v>
      </c>
      <c r="N259" s="2">
        <f t="shared" si="3"/>
        <v>257</v>
      </c>
    </row>
    <row r="260" spans="1:14" ht="15">
      <c r="A260" s="47">
        <v>258</v>
      </c>
      <c r="B260" s="34">
        <v>354</v>
      </c>
      <c r="C260" s="35" t="s">
        <v>330</v>
      </c>
      <c r="D260" s="36" t="s">
        <v>35</v>
      </c>
      <c r="E260" s="37" t="s">
        <v>82</v>
      </c>
      <c r="F260" s="36">
        <v>1950</v>
      </c>
      <c r="G260" s="51">
        <v>0.06068750000122236</v>
      </c>
      <c r="H260" s="49">
        <v>8.582217644866615</v>
      </c>
      <c r="I260" s="44">
        <v>0.004855000000097789</v>
      </c>
      <c r="J260" s="38" t="s">
        <v>360</v>
      </c>
      <c r="K260" s="36">
        <v>13</v>
      </c>
      <c r="L260" s="43"/>
      <c r="M260" s="29">
        <f>IF(B260="","",COUNTIF($D$3:D260,D260)-IF(D260="M",COUNTIF($Q$3:Q260,"M"))-IF(D260="F",COUNTIF($Q$3:Q260,"F")))</f>
        <v>194</v>
      </c>
      <c r="N260" s="2">
        <f aca="true" t="shared" si="4" ref="N260:N274">A260</f>
        <v>258</v>
      </c>
    </row>
    <row r="261" spans="1:14" ht="15">
      <c r="A261" s="47">
        <v>259</v>
      </c>
      <c r="B261" s="34">
        <v>362</v>
      </c>
      <c r="C261" s="35" t="s">
        <v>331</v>
      </c>
      <c r="D261" s="36" t="s">
        <v>35</v>
      </c>
      <c r="E261" s="37" t="s">
        <v>82</v>
      </c>
      <c r="F261" s="36">
        <v>1948</v>
      </c>
      <c r="G261" s="51">
        <v>0.06221527777961455</v>
      </c>
      <c r="H261" s="49">
        <v>8.371470029890142</v>
      </c>
      <c r="I261" s="44">
        <v>0.004977222222369165</v>
      </c>
      <c r="J261" s="38" t="s">
        <v>360</v>
      </c>
      <c r="K261" s="36">
        <v>14</v>
      </c>
      <c r="L261" s="43"/>
      <c r="M261" s="29">
        <f>IF(B261="","",COUNTIF($D$3:D261,D261)-IF(D261="M",COUNTIF($Q$3:Q261,"M"))-IF(D261="F",COUNTIF($Q$3:Q261,"F")))</f>
        <v>195</v>
      </c>
      <c r="N261" s="2">
        <f t="shared" si="4"/>
        <v>259</v>
      </c>
    </row>
    <row r="262" spans="1:14" ht="15">
      <c r="A262" s="47">
        <v>260</v>
      </c>
      <c r="B262" s="34">
        <v>133</v>
      </c>
      <c r="C262" s="35" t="s">
        <v>332</v>
      </c>
      <c r="D262" s="36" t="s">
        <v>60</v>
      </c>
      <c r="E262" s="37" t="s">
        <v>41</v>
      </c>
      <c r="F262" s="36">
        <v>1964</v>
      </c>
      <c r="G262" s="51">
        <v>0.06221527777961455</v>
      </c>
      <c r="H262" s="49">
        <v>8.371470029890142</v>
      </c>
      <c r="I262" s="44">
        <v>0.004977222222369165</v>
      </c>
      <c r="J262" s="38" t="s">
        <v>361</v>
      </c>
      <c r="K262" s="36">
        <v>16</v>
      </c>
      <c r="L262" s="43"/>
      <c r="M262" s="29">
        <f>IF(B262="","",COUNTIF($D$3:D262,D262)-IF(D262="M",COUNTIF($Q$3:Q262,"M"))-IF(D262="F",COUNTIF($Q$3:Q262,"F")))</f>
        <v>65</v>
      </c>
      <c r="N262" s="2">
        <f t="shared" si="4"/>
        <v>260</v>
      </c>
    </row>
    <row r="263" spans="1:14" ht="15">
      <c r="A263" s="47">
        <v>261</v>
      </c>
      <c r="B263" s="34">
        <v>160</v>
      </c>
      <c r="C263" s="35" t="s">
        <v>333</v>
      </c>
      <c r="D263" s="36" t="s">
        <v>35</v>
      </c>
      <c r="E263" s="37" t="s">
        <v>41</v>
      </c>
      <c r="F263" s="36">
        <v>1963</v>
      </c>
      <c r="G263" s="51">
        <v>0.06225000000267755</v>
      </c>
      <c r="H263" s="49">
        <v>8.366800535115354</v>
      </c>
      <c r="I263" s="44">
        <v>0.004980000000214205</v>
      </c>
      <c r="J263" s="38" t="s">
        <v>351</v>
      </c>
      <c r="K263" s="36">
        <v>28</v>
      </c>
      <c r="L263" s="43"/>
      <c r="M263" s="29">
        <f>IF(B263="","",COUNTIF($D$3:D263,D263)-IF(D263="M",COUNTIF($Q$3:Q263,"M"))-IF(D263="F",COUNTIF($Q$3:Q263,"F")))</f>
        <v>196</v>
      </c>
      <c r="N263" s="2">
        <f t="shared" si="4"/>
        <v>261</v>
      </c>
    </row>
    <row r="264" spans="1:14" ht="15">
      <c r="A264" s="47">
        <v>262</v>
      </c>
      <c r="B264" s="34">
        <v>332</v>
      </c>
      <c r="C264" s="35" t="s">
        <v>334</v>
      </c>
      <c r="D264" s="36" t="s">
        <v>35</v>
      </c>
      <c r="E264" s="37" t="s">
        <v>82</v>
      </c>
      <c r="F264" s="36">
        <v>1960</v>
      </c>
      <c r="G264" s="51">
        <v>0.06309490741114132</v>
      </c>
      <c r="H264" s="49">
        <v>8.25476024458615</v>
      </c>
      <c r="I264" s="44">
        <v>0.0050475925928913055</v>
      </c>
      <c r="J264" s="38" t="s">
        <v>356</v>
      </c>
      <c r="K264" s="36">
        <v>17</v>
      </c>
      <c r="L264" s="43"/>
      <c r="M264" s="29">
        <f>IF(B264="","",COUNTIF($D$3:D264,D264)-IF(D264="M",COUNTIF($Q$3:Q264,"M"))-IF(D264="F",COUNTIF($Q$3:Q264,"F")))</f>
        <v>197</v>
      </c>
      <c r="N264" s="2">
        <f t="shared" si="4"/>
        <v>262</v>
      </c>
    </row>
    <row r="265" spans="1:14" ht="15">
      <c r="A265" s="47">
        <v>263</v>
      </c>
      <c r="B265" s="34">
        <v>17</v>
      </c>
      <c r="C265" s="35" t="s">
        <v>335</v>
      </c>
      <c r="D265" s="36" t="s">
        <v>35</v>
      </c>
      <c r="E265" s="37" t="s">
        <v>139</v>
      </c>
      <c r="F265" s="36">
        <v>1959</v>
      </c>
      <c r="G265" s="51">
        <v>0.0649583333361079</v>
      </c>
      <c r="H265" s="49">
        <v>8.017960230574785</v>
      </c>
      <c r="I265" s="44">
        <v>0.005196666666888632</v>
      </c>
      <c r="J265" s="38" t="s">
        <v>356</v>
      </c>
      <c r="K265" s="36">
        <v>18</v>
      </c>
      <c r="L265" s="43"/>
      <c r="M265" s="29">
        <f>IF(B265="","",COUNTIF($D$3:D265,D265)-IF(D265="M",COUNTIF($Q$3:Q265,"M"))-IF(D265="F",COUNTIF($Q$3:Q265,"F")))</f>
        <v>198</v>
      </c>
      <c r="N265" s="2">
        <f t="shared" si="4"/>
        <v>263</v>
      </c>
    </row>
    <row r="266" spans="1:14" ht="15">
      <c r="A266" s="47">
        <v>264</v>
      </c>
      <c r="B266" s="34">
        <v>335</v>
      </c>
      <c r="C266" s="35" t="s">
        <v>336</v>
      </c>
      <c r="D266" s="36" t="s">
        <v>60</v>
      </c>
      <c r="E266" s="37" t="s">
        <v>82</v>
      </c>
      <c r="F266" s="36">
        <v>1966</v>
      </c>
      <c r="G266" s="51">
        <v>0.06580324074457167</v>
      </c>
      <c r="H266" s="49">
        <v>7.915010376997255</v>
      </c>
      <c r="I266" s="44">
        <v>0.005264259259565734</v>
      </c>
      <c r="J266" s="38" t="s">
        <v>361</v>
      </c>
      <c r="K266" s="36">
        <v>17</v>
      </c>
      <c r="L266" s="43"/>
      <c r="M266" s="29">
        <f>IF(B266="","",COUNTIF($D$3:D266,D266)-IF(D266="M",COUNTIF($Q$3:Q266,"M"))-IF(D266="F",COUNTIF($Q$3:Q266,"F")))</f>
        <v>66</v>
      </c>
      <c r="N266" s="2">
        <f t="shared" si="4"/>
        <v>264</v>
      </c>
    </row>
    <row r="267" spans="1:14" ht="15">
      <c r="A267" s="47">
        <v>265</v>
      </c>
      <c r="B267" s="34">
        <v>249</v>
      </c>
      <c r="C267" s="35" t="s">
        <v>337</v>
      </c>
      <c r="D267" s="36" t="s">
        <v>35</v>
      </c>
      <c r="E267" s="37" t="s">
        <v>52</v>
      </c>
      <c r="F267" s="36">
        <v>1963</v>
      </c>
      <c r="G267" s="51">
        <v>0.06662499999947613</v>
      </c>
      <c r="H267" s="49">
        <v>7.817385866227821</v>
      </c>
      <c r="I267" s="44">
        <v>0.0053299999999580905</v>
      </c>
      <c r="J267" s="38" t="s">
        <v>351</v>
      </c>
      <c r="K267" s="36">
        <v>29</v>
      </c>
      <c r="L267" s="43"/>
      <c r="M267" s="29">
        <f>IF(B267="","",COUNTIF($D$3:D267,D267)-IF(D267="M",COUNTIF($Q$3:Q267,"M"))-IF(D267="F",COUNTIF($Q$3:Q267,"F")))</f>
        <v>199</v>
      </c>
      <c r="N267" s="2">
        <f t="shared" si="4"/>
        <v>265</v>
      </c>
    </row>
    <row r="268" spans="1:14" ht="15">
      <c r="A268" s="47">
        <v>266</v>
      </c>
      <c r="B268" s="34">
        <v>337</v>
      </c>
      <c r="C268" s="35" t="s">
        <v>338</v>
      </c>
      <c r="D268" s="36" t="s">
        <v>35</v>
      </c>
      <c r="E268" s="37" t="s">
        <v>82</v>
      </c>
      <c r="F268" s="36">
        <v>1938</v>
      </c>
      <c r="G268" s="51">
        <v>0.06846527777815936</v>
      </c>
      <c r="H268" s="49">
        <v>7.607262399795314</v>
      </c>
      <c r="I268" s="44">
        <v>0.005477222222252749</v>
      </c>
      <c r="J268" s="38" t="s">
        <v>364</v>
      </c>
      <c r="K268" s="36">
        <v>7</v>
      </c>
      <c r="L268" s="43"/>
      <c r="M268" s="29">
        <f>IF(B268="","",COUNTIF($D$3:D268,D268)-IF(D268="M",COUNTIF($Q$3:Q268,"M"))-IF(D268="F",COUNTIF($Q$3:Q268,"F")))</f>
        <v>200</v>
      </c>
      <c r="N268" s="2">
        <f t="shared" si="4"/>
        <v>266</v>
      </c>
    </row>
    <row r="269" spans="1:14" ht="15">
      <c r="A269" s="47">
        <v>267</v>
      </c>
      <c r="B269" s="34">
        <v>355</v>
      </c>
      <c r="C269" s="35" t="s">
        <v>339</v>
      </c>
      <c r="D269" s="36" t="s">
        <v>60</v>
      </c>
      <c r="E269" s="37" t="s">
        <v>82</v>
      </c>
      <c r="F269" s="36">
        <v>1974</v>
      </c>
      <c r="G269" s="51">
        <v>0.07178703703539213</v>
      </c>
      <c r="H269" s="49">
        <v>7.255256030090145</v>
      </c>
      <c r="I269" s="44">
        <v>0.005742962962831371</v>
      </c>
      <c r="J269" s="38" t="s">
        <v>362</v>
      </c>
      <c r="K269" s="36">
        <v>12</v>
      </c>
      <c r="L269" s="43"/>
      <c r="M269" s="29">
        <f>IF(B269="","",COUNTIF($D$3:D269,D269)-IF(D269="M",COUNTIF($Q$3:Q269,"M"))-IF(D269="F",COUNTIF($Q$3:Q269,"F")))</f>
        <v>67</v>
      </c>
      <c r="N269" s="2">
        <f t="shared" si="4"/>
        <v>267</v>
      </c>
    </row>
    <row r="270" spans="1:14" ht="15">
      <c r="A270" s="47">
        <v>268</v>
      </c>
      <c r="B270" s="34">
        <v>349</v>
      </c>
      <c r="C270" s="35" t="s">
        <v>340</v>
      </c>
      <c r="D270" s="36" t="s">
        <v>35</v>
      </c>
      <c r="E270" s="37" t="s">
        <v>82</v>
      </c>
      <c r="F270" s="36">
        <v>1961</v>
      </c>
      <c r="G270" s="51">
        <v>0.07181018518895144</v>
      </c>
      <c r="H270" s="49">
        <v>7.252917284127373</v>
      </c>
      <c r="I270" s="44">
        <v>0.005744814815116115</v>
      </c>
      <c r="J270" s="38" t="s">
        <v>356</v>
      </c>
      <c r="K270" s="36">
        <v>19</v>
      </c>
      <c r="L270" s="43"/>
      <c r="M270" s="29">
        <f>IF(B270="","",COUNTIF($D$3:D270,D270)-IF(D270="M",COUNTIF($Q$3:Q270,"M"))-IF(D270="F",COUNTIF($Q$3:Q270,"F")))</f>
        <v>201</v>
      </c>
      <c r="N270" s="2">
        <f t="shared" si="4"/>
        <v>268</v>
      </c>
    </row>
    <row r="271" spans="1:14" ht="15">
      <c r="A271" s="47">
        <v>269</v>
      </c>
      <c r="B271" s="34">
        <v>123</v>
      </c>
      <c r="C271" s="35" t="s">
        <v>341</v>
      </c>
      <c r="D271" s="36" t="s">
        <v>60</v>
      </c>
      <c r="E271" s="37" t="s">
        <v>41</v>
      </c>
      <c r="F271" s="36">
        <v>1985</v>
      </c>
      <c r="G271" s="51">
        <v>0.07190277778136078</v>
      </c>
      <c r="H271" s="49">
        <v>7.243577361045264</v>
      </c>
      <c r="I271" s="44">
        <v>0.0057522222225088624</v>
      </c>
      <c r="J271" s="38" t="s">
        <v>363</v>
      </c>
      <c r="K271" s="36">
        <v>4</v>
      </c>
      <c r="L271" s="43"/>
      <c r="M271" s="29">
        <f>IF(B271="","",COUNTIF($D$3:D271,D271)-IF(D271="M",COUNTIF($Q$3:Q271,"M"))-IF(D271="F",COUNTIF($Q$3:Q271,"F")))</f>
        <v>68</v>
      </c>
      <c r="N271" s="2">
        <f t="shared" si="4"/>
        <v>269</v>
      </c>
    </row>
    <row r="272" spans="1:14" ht="15">
      <c r="A272" s="47">
        <v>270</v>
      </c>
      <c r="B272" s="34">
        <v>164</v>
      </c>
      <c r="C272" s="35" t="s">
        <v>342</v>
      </c>
      <c r="D272" s="36" t="s">
        <v>60</v>
      </c>
      <c r="E272" s="37" t="s">
        <v>41</v>
      </c>
      <c r="F272" s="36">
        <v>1969</v>
      </c>
      <c r="G272" s="51">
        <v>0.07469212963042082</v>
      </c>
      <c r="H272" s="49">
        <v>6.973068459962707</v>
      </c>
      <c r="I272" s="44">
        <v>0.005975370370433666</v>
      </c>
      <c r="J272" s="38" t="s">
        <v>354</v>
      </c>
      <c r="K272" s="36">
        <v>15</v>
      </c>
      <c r="L272" s="43"/>
      <c r="M272" s="29">
        <f>IF(B272="","",COUNTIF($D$3:D272,D272)-IF(D272="M",COUNTIF($Q$3:Q272,"M"))-IF(D272="F",COUNTIF($Q$3:Q272,"F")))</f>
        <v>69</v>
      </c>
      <c r="N272" s="2">
        <f t="shared" si="4"/>
        <v>270</v>
      </c>
    </row>
    <row r="273" spans="1:14" ht="15">
      <c r="A273" s="47">
        <v>271</v>
      </c>
      <c r="B273" s="34">
        <v>115</v>
      </c>
      <c r="C273" s="35" t="s">
        <v>343</v>
      </c>
      <c r="D273" s="36" t="s">
        <v>35</v>
      </c>
      <c r="E273" s="37" t="s">
        <v>41</v>
      </c>
      <c r="F273" s="36">
        <v>1957</v>
      </c>
      <c r="G273" s="51">
        <v>0.07473842593026347</v>
      </c>
      <c r="H273" s="49">
        <v>6.968749031713749</v>
      </c>
      <c r="I273" s="44">
        <v>0.005979074074421078</v>
      </c>
      <c r="J273" s="38" t="s">
        <v>356</v>
      </c>
      <c r="K273" s="36">
        <v>20</v>
      </c>
      <c r="L273" s="43"/>
      <c r="M273" s="29">
        <f>IF(B273="","",COUNTIF($D$3:D273,D273)-IF(D273="M",COUNTIF($Q$3:Q273,"M"))-IF(D273="F",COUNTIF($Q$3:Q273,"F")))</f>
        <v>202</v>
      </c>
      <c r="N273" s="2">
        <f t="shared" si="4"/>
        <v>271</v>
      </c>
    </row>
    <row r="274" spans="1:14" ht="15">
      <c r="A274" s="47">
        <v>272</v>
      </c>
      <c r="B274" s="34">
        <v>360</v>
      </c>
      <c r="C274" s="35" t="s">
        <v>344</v>
      </c>
      <c r="D274" s="36" t="s">
        <v>35</v>
      </c>
      <c r="E274" s="37" t="s">
        <v>82</v>
      </c>
      <c r="F274" s="36">
        <v>1948</v>
      </c>
      <c r="G274" s="51">
        <v>0.07867361111129867</v>
      </c>
      <c r="H274" s="49">
        <v>6.620178303453191</v>
      </c>
      <c r="I274" s="44">
        <v>0.006293888888903893</v>
      </c>
      <c r="J274" s="38" t="s">
        <v>360</v>
      </c>
      <c r="K274" s="36">
        <v>15</v>
      </c>
      <c r="L274" s="43"/>
      <c r="M274" s="29">
        <f>IF(B274="","",COUNTIF($D$3:D274,D274)-IF(D274="M",COUNTIF($Q$3:Q274,"M"))-IF(D274="F",COUNTIF($Q$3:Q274,"F")))</f>
        <v>203</v>
      </c>
      <c r="N274" s="2">
        <f t="shared" si="4"/>
        <v>272</v>
      </c>
    </row>
    <row r="275" spans="7:14" ht="15">
      <c r="G275" s="46"/>
      <c r="H275" s="31"/>
      <c r="I275" s="45"/>
      <c r="K275" s="2"/>
      <c r="L275" s="2"/>
      <c r="M275" s="29">
        <f>IF(B275="","",COUNTIF($D$3:D275,D275)-IF(D275="M",COUNTIF($Q$3:Q275,"M"))-IF(D275="F",COUNTIF($Q$3:Q275,"F")))</f>
      </c>
      <c r="N275" s="2">
        <f aca="true" t="shared" si="5" ref="N275:N287">A275</f>
        <v>0</v>
      </c>
    </row>
    <row r="276" spans="7:14" ht="15">
      <c r="G276" s="46"/>
      <c r="H276" s="31"/>
      <c r="I276" s="45"/>
      <c r="K276" s="2"/>
      <c r="L276" s="2"/>
      <c r="M276" s="29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6"/>
      <c r="H277" s="31"/>
      <c r="I277" s="45"/>
      <c r="K277" s="2"/>
      <c r="L277" s="2"/>
      <c r="M277" s="29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6"/>
      <c r="H278" s="31"/>
      <c r="I278" s="45"/>
      <c r="K278" s="2"/>
      <c r="L278" s="2"/>
      <c r="M278" s="29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6"/>
      <c r="H279" s="31"/>
      <c r="I279" s="45"/>
      <c r="K279" s="2"/>
      <c r="L279" s="2"/>
      <c r="M279" s="29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6"/>
      <c r="H280" s="31"/>
      <c r="I280" s="45"/>
      <c r="K280" s="2"/>
      <c r="L280" s="2"/>
      <c r="M280" s="29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6"/>
      <c r="H281" s="31"/>
      <c r="I281" s="45"/>
      <c r="K281" s="2"/>
      <c r="L281" s="2"/>
      <c r="M281" s="29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6"/>
      <c r="H282" s="31"/>
      <c r="I282" s="45"/>
      <c r="K282" s="2"/>
      <c r="L282" s="2"/>
      <c r="M282" s="29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6"/>
      <c r="H283" s="31"/>
      <c r="I283" s="45"/>
      <c r="K283" s="2"/>
      <c r="L283" s="2"/>
      <c r="M283" s="29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6"/>
      <c r="H284" s="31"/>
      <c r="I284" s="45"/>
      <c r="K284" s="2"/>
      <c r="L284" s="2"/>
      <c r="M284" s="29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6"/>
      <c r="H285" s="31"/>
      <c r="I285" s="45"/>
      <c r="K285" s="2"/>
      <c r="L285" s="2"/>
      <c r="M285" s="29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6"/>
      <c r="H286" s="31"/>
      <c r="I286" s="45"/>
      <c r="K286" s="2"/>
      <c r="L286" s="2"/>
      <c r="M286" s="29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6"/>
      <c r="H287" s="31"/>
      <c r="I287" s="45"/>
      <c r="K287" s="2"/>
      <c r="L287" s="2"/>
      <c r="M287" s="29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6"/>
      <c r="H288" s="31"/>
      <c r="I288" s="45"/>
      <c r="K288" s="2"/>
      <c r="L288" s="2"/>
      <c r="M288" s="29">
        <f>IF(B288="","",COUNTIF($D$3:D288,D288)-IF(D288="M",COUNTIF($Q$3:Q288,"M"))-IF(D288="F",COUNTIF($Q$3:Q288,"F")))</f>
      </c>
      <c r="N288" s="2">
        <f aca="true" t="shared" si="6" ref="N288:N351">A288</f>
        <v>0</v>
      </c>
    </row>
    <row r="289" spans="7:14" ht="15">
      <c r="G289" s="46"/>
      <c r="H289" s="31"/>
      <c r="I289" s="45"/>
      <c r="K289" s="2"/>
      <c r="L289" s="2"/>
      <c r="M289" s="29">
        <f>IF(B289="","",COUNTIF($D$3:D289,D289)-IF(D289="M",COUNTIF($Q$3:Q289,"M"))-IF(D289="F",COUNTIF($Q$3:Q289,"F")))</f>
      </c>
      <c r="N289" s="2">
        <f t="shared" si="6"/>
        <v>0</v>
      </c>
    </row>
    <row r="290" spans="7:14" ht="15">
      <c r="G290" s="46"/>
      <c r="H290" s="31"/>
      <c r="I290" s="45"/>
      <c r="K290" s="2"/>
      <c r="L290" s="2"/>
      <c r="M290" s="29">
        <f>IF(B290="","",COUNTIF($D$3:D290,D290)-IF(D290="M",COUNTIF($Q$3:Q290,"M"))-IF(D290="F",COUNTIF($Q$3:Q290,"F")))</f>
      </c>
      <c r="N290" s="2">
        <f t="shared" si="6"/>
        <v>0</v>
      </c>
    </row>
    <row r="291" spans="7:14" ht="15">
      <c r="G291" s="46"/>
      <c r="H291" s="31"/>
      <c r="I291" s="45"/>
      <c r="K291" s="2"/>
      <c r="L291" s="2"/>
      <c r="M291" s="29">
        <f>IF(B291="","",COUNTIF($D$3:D291,D291)-IF(D291="M",COUNTIF($Q$3:Q291,"M"))-IF(D291="F",COUNTIF($Q$3:Q291,"F")))</f>
      </c>
      <c r="N291" s="2">
        <f t="shared" si="6"/>
        <v>0</v>
      </c>
    </row>
    <row r="292" spans="7:14" ht="15">
      <c r="G292" s="46"/>
      <c r="H292" s="31"/>
      <c r="I292" s="45"/>
      <c r="K292" s="2"/>
      <c r="L292" s="2"/>
      <c r="M292" s="29">
        <f>IF(B292="","",COUNTIF($D$3:D292,D292)-IF(D292="M",COUNTIF($Q$3:Q292,"M"))-IF(D292="F",COUNTIF($Q$3:Q292,"F")))</f>
      </c>
      <c r="N292" s="2">
        <f t="shared" si="6"/>
        <v>0</v>
      </c>
    </row>
    <row r="293" spans="7:14" ht="15">
      <c r="G293" s="46"/>
      <c r="H293" s="31"/>
      <c r="I293" s="45"/>
      <c r="K293" s="2"/>
      <c r="L293" s="2"/>
      <c r="M293" s="29">
        <f>IF(B293="","",COUNTIF($D$3:D293,D293)-IF(D293="M",COUNTIF($Q$3:Q293,"M"))-IF(D293="F",COUNTIF($Q$3:Q293,"F")))</f>
      </c>
      <c r="N293" s="2">
        <f t="shared" si="6"/>
        <v>0</v>
      </c>
    </row>
    <row r="294" spans="7:14" ht="15">
      <c r="G294" s="46"/>
      <c r="H294" s="31"/>
      <c r="I294" s="45"/>
      <c r="K294" s="2"/>
      <c r="L294" s="2"/>
      <c r="M294" s="29">
        <f>IF(B294="","",COUNTIF($D$3:D294,D294)-IF(D294="M",COUNTIF($Q$3:Q294,"M"))-IF(D294="F",COUNTIF($Q$3:Q294,"F")))</f>
      </c>
      <c r="N294" s="2">
        <f t="shared" si="6"/>
        <v>0</v>
      </c>
    </row>
    <row r="295" spans="7:14" ht="15">
      <c r="G295" s="46"/>
      <c r="H295" s="31"/>
      <c r="I295" s="45"/>
      <c r="K295" s="2"/>
      <c r="L295" s="2"/>
      <c r="M295" s="29">
        <f>IF(B295="","",COUNTIF($D$3:D295,D295)-IF(D295="M",COUNTIF($Q$3:Q295,"M"))-IF(D295="F",COUNTIF($Q$3:Q295,"F")))</f>
      </c>
      <c r="N295" s="2">
        <f t="shared" si="6"/>
        <v>0</v>
      </c>
    </row>
    <row r="296" spans="7:14" ht="15">
      <c r="G296" s="46"/>
      <c r="H296" s="31"/>
      <c r="I296" s="45"/>
      <c r="K296" s="2"/>
      <c r="L296" s="2"/>
      <c r="M296" s="29">
        <f>IF(B296="","",COUNTIF($D$3:D296,D296)-IF(D296="M",COUNTIF($Q$3:Q296,"M"))-IF(D296="F",COUNTIF($Q$3:Q296,"F")))</f>
      </c>
      <c r="N296" s="2">
        <f t="shared" si="6"/>
        <v>0</v>
      </c>
    </row>
    <row r="297" spans="7:14" ht="15">
      <c r="G297" s="46"/>
      <c r="H297" s="31"/>
      <c r="I297" s="45"/>
      <c r="K297" s="2"/>
      <c r="L297" s="2"/>
      <c r="M297" s="29">
        <f>IF(B297="","",COUNTIF($D$3:D297,D297)-IF(D297="M",COUNTIF($Q$3:Q297,"M"))-IF(D297="F",COUNTIF($Q$3:Q297,"F")))</f>
      </c>
      <c r="N297" s="2">
        <f t="shared" si="6"/>
        <v>0</v>
      </c>
    </row>
    <row r="298" spans="7:14" ht="15">
      <c r="G298" s="46"/>
      <c r="H298" s="31"/>
      <c r="I298" s="45"/>
      <c r="K298" s="2"/>
      <c r="L298" s="2"/>
      <c r="M298" s="29">
        <f>IF(B298="","",COUNTIF($D$3:D298,D298)-IF(D298="M",COUNTIF($Q$3:Q298,"M"))-IF(D298="F",COUNTIF($Q$3:Q298,"F")))</f>
      </c>
      <c r="N298" s="2">
        <f t="shared" si="6"/>
        <v>0</v>
      </c>
    </row>
    <row r="299" spans="7:14" ht="15">
      <c r="G299" s="46"/>
      <c r="H299" s="31"/>
      <c r="I299" s="45"/>
      <c r="K299" s="2"/>
      <c r="L299" s="2"/>
      <c r="M299" s="29">
        <f>IF(B299="","",COUNTIF($D$3:D299,D299)-IF(D299="M",COUNTIF($Q$3:Q299,"M"))-IF(D299="F",COUNTIF($Q$3:Q299,"F")))</f>
      </c>
      <c r="N299" s="2">
        <f t="shared" si="6"/>
        <v>0</v>
      </c>
    </row>
    <row r="300" spans="7:14" ht="15">
      <c r="G300" s="46"/>
      <c r="H300" s="31"/>
      <c r="I300" s="45"/>
      <c r="K300" s="2"/>
      <c r="L300" s="2"/>
      <c r="M300" s="29">
        <f>IF(B300="","",COUNTIF($D$3:D300,D300)-IF(D300="M",COUNTIF($Q$3:Q300,"M"))-IF(D300="F",COUNTIF($Q$3:Q300,"F")))</f>
      </c>
      <c r="N300" s="2">
        <f t="shared" si="6"/>
        <v>0</v>
      </c>
    </row>
    <row r="301" spans="7:14" ht="15">
      <c r="G301" s="46"/>
      <c r="H301" s="31"/>
      <c r="I301" s="45"/>
      <c r="K301" s="2"/>
      <c r="L301" s="2"/>
      <c r="M301" s="29">
        <f>IF(B301="","",COUNTIF($D$3:D301,D301)-IF(D301="M",COUNTIF($Q$3:Q301,"M"))-IF(D301="F",COUNTIF($Q$3:Q301,"F")))</f>
      </c>
      <c r="N301" s="2">
        <f t="shared" si="6"/>
        <v>0</v>
      </c>
    </row>
    <row r="302" spans="7:14" ht="15">
      <c r="G302" s="46"/>
      <c r="H302" s="31"/>
      <c r="I302" s="45"/>
      <c r="K302" s="2"/>
      <c r="L302" s="2"/>
      <c r="M302" s="29">
        <f>IF(B302="","",COUNTIF($D$3:D302,D302)-IF(D302="M",COUNTIF($Q$3:Q302,"M"))-IF(D302="F",COUNTIF($Q$3:Q302,"F")))</f>
      </c>
      <c r="N302" s="2">
        <f t="shared" si="6"/>
        <v>0</v>
      </c>
    </row>
    <row r="303" spans="7:14" ht="15">
      <c r="G303" s="46"/>
      <c r="H303" s="31"/>
      <c r="I303" s="45"/>
      <c r="K303" s="2"/>
      <c r="L303" s="2"/>
      <c r="M303" s="29">
        <f>IF(B303="","",COUNTIF($D$3:D303,D303)-IF(D303="M",COUNTIF($Q$3:Q303,"M"))-IF(D303="F",COUNTIF($Q$3:Q303,"F")))</f>
      </c>
      <c r="N303" s="2">
        <f t="shared" si="6"/>
        <v>0</v>
      </c>
    </row>
    <row r="304" spans="7:14" ht="15">
      <c r="G304" s="46"/>
      <c r="H304" s="31"/>
      <c r="I304" s="45"/>
      <c r="K304" s="2"/>
      <c r="L304" s="2"/>
      <c r="M304" s="29">
        <f>IF(B304="","",COUNTIF($D$3:D304,D304)-IF(D304="M",COUNTIF($Q$3:Q304,"M"))-IF(D304="F",COUNTIF($Q$3:Q304,"F")))</f>
      </c>
      <c r="N304" s="2">
        <f t="shared" si="6"/>
        <v>0</v>
      </c>
    </row>
    <row r="305" spans="7:14" ht="15">
      <c r="G305" s="46"/>
      <c r="H305" s="31"/>
      <c r="I305" s="45"/>
      <c r="K305" s="2"/>
      <c r="L305" s="2"/>
      <c r="M305" s="29">
        <f>IF(B305="","",COUNTIF($D$3:D305,D305)-IF(D305="M",COUNTIF($Q$3:Q305,"M"))-IF(D305="F",COUNTIF($Q$3:Q305,"F")))</f>
      </c>
      <c r="N305" s="2">
        <f t="shared" si="6"/>
        <v>0</v>
      </c>
    </row>
    <row r="306" spans="7:14" ht="15">
      <c r="G306" s="46"/>
      <c r="H306" s="31"/>
      <c r="I306" s="45"/>
      <c r="K306" s="2"/>
      <c r="L306" s="2"/>
      <c r="M306" s="29">
        <f>IF(B306="","",COUNTIF($D$3:D306,D306)-IF(D306="M",COUNTIF($Q$3:Q306,"M"))-IF(D306="F",COUNTIF($Q$3:Q306,"F")))</f>
      </c>
      <c r="N306" s="2">
        <f t="shared" si="6"/>
        <v>0</v>
      </c>
    </row>
    <row r="307" spans="7:14" ht="15">
      <c r="G307" s="46"/>
      <c r="H307" s="31"/>
      <c r="I307" s="45"/>
      <c r="K307" s="2"/>
      <c r="L307" s="2"/>
      <c r="M307" s="29">
        <f>IF(B307="","",COUNTIF($D$3:D307,D307)-IF(D307="M",COUNTIF($Q$3:Q307,"M"))-IF(D307="F",COUNTIF($Q$3:Q307,"F")))</f>
      </c>
      <c r="N307" s="2">
        <f t="shared" si="6"/>
        <v>0</v>
      </c>
    </row>
    <row r="308" spans="7:14" ht="15">
      <c r="G308" s="46"/>
      <c r="H308" s="31"/>
      <c r="I308" s="45"/>
      <c r="K308" s="2"/>
      <c r="L308" s="2"/>
      <c r="M308" s="29">
        <f>IF(B308="","",COUNTIF($D$3:D308,D308)-IF(D308="M",COUNTIF($Q$3:Q308,"M"))-IF(D308="F",COUNTIF($Q$3:Q308,"F")))</f>
      </c>
      <c r="N308" s="2">
        <f t="shared" si="6"/>
        <v>0</v>
      </c>
    </row>
    <row r="309" spans="7:14" ht="15">
      <c r="G309" s="46"/>
      <c r="H309" s="31"/>
      <c r="I309" s="45"/>
      <c r="K309" s="2"/>
      <c r="L309" s="2"/>
      <c r="M309" s="29">
        <f>IF(B309="","",COUNTIF($D$3:D309,D309)-IF(D309="M",COUNTIF($Q$3:Q309,"M"))-IF(D309="F",COUNTIF($Q$3:Q309,"F")))</f>
      </c>
      <c r="N309" s="2">
        <f t="shared" si="6"/>
        <v>0</v>
      </c>
    </row>
    <row r="310" spans="7:14" ht="15">
      <c r="G310" s="46"/>
      <c r="H310" s="31"/>
      <c r="I310" s="45"/>
      <c r="K310" s="2"/>
      <c r="L310" s="2"/>
      <c r="M310" s="29">
        <f>IF(B310="","",COUNTIF($D$3:D310,D310)-IF(D310="M",COUNTIF($Q$3:Q310,"M"))-IF(D310="F",COUNTIF($Q$3:Q310,"F")))</f>
      </c>
      <c r="N310" s="2">
        <f t="shared" si="6"/>
        <v>0</v>
      </c>
    </row>
    <row r="311" spans="7:14" ht="15">
      <c r="G311" s="46"/>
      <c r="H311" s="31"/>
      <c r="I311" s="45"/>
      <c r="K311" s="2"/>
      <c r="L311" s="2"/>
      <c r="M311" s="29">
        <f>IF(B311="","",COUNTIF($D$3:D311,D311)-IF(D311="M",COUNTIF($Q$3:Q311,"M"))-IF(D311="F",COUNTIF($Q$3:Q311,"F")))</f>
      </c>
      <c r="N311" s="2">
        <f t="shared" si="6"/>
        <v>0</v>
      </c>
    </row>
    <row r="312" spans="7:14" ht="15">
      <c r="G312" s="46"/>
      <c r="H312" s="31"/>
      <c r="I312" s="45"/>
      <c r="K312" s="2"/>
      <c r="L312" s="2"/>
      <c r="M312" s="29">
        <f>IF(B312="","",COUNTIF($D$3:D312,D312)-IF(D312="M",COUNTIF($Q$3:Q312,"M"))-IF(D312="F",COUNTIF($Q$3:Q312,"F")))</f>
      </c>
      <c r="N312" s="2">
        <f t="shared" si="6"/>
        <v>0</v>
      </c>
    </row>
    <row r="313" spans="7:14" ht="15">
      <c r="G313" s="46"/>
      <c r="H313" s="31"/>
      <c r="I313" s="45"/>
      <c r="K313" s="2"/>
      <c r="L313" s="2"/>
      <c r="M313" s="29">
        <f>IF(B313="","",COUNTIF($D$3:D313,D313)-IF(D313="M",COUNTIF($Q$3:Q313,"M"))-IF(D313="F",COUNTIF($Q$3:Q313,"F")))</f>
      </c>
      <c r="N313" s="2">
        <f t="shared" si="6"/>
        <v>0</v>
      </c>
    </row>
    <row r="314" spans="7:14" ht="15">
      <c r="G314" s="46"/>
      <c r="H314" s="31"/>
      <c r="I314" s="45"/>
      <c r="K314" s="2"/>
      <c r="L314" s="2"/>
      <c r="M314" s="29">
        <f>IF(B314="","",COUNTIF($D$3:D314,D314)-IF(D314="M",COUNTIF($Q$3:Q314,"M"))-IF(D314="F",COUNTIF($Q$3:Q314,"F")))</f>
      </c>
      <c r="N314" s="2">
        <f t="shared" si="6"/>
        <v>0</v>
      </c>
    </row>
    <row r="315" spans="7:14" ht="15">
      <c r="G315" s="46"/>
      <c r="H315" s="31"/>
      <c r="I315" s="45"/>
      <c r="K315" s="2"/>
      <c r="L315" s="2"/>
      <c r="M315" s="29">
        <f>IF(B315="","",COUNTIF($D$3:D315,D315)-IF(D315="M",COUNTIF($Q$3:Q315,"M"))-IF(D315="F",COUNTIF($Q$3:Q315,"F")))</f>
      </c>
      <c r="N315" s="2">
        <f t="shared" si="6"/>
        <v>0</v>
      </c>
    </row>
    <row r="316" spans="7:14" ht="15">
      <c r="G316" s="46"/>
      <c r="H316" s="31"/>
      <c r="I316" s="45"/>
      <c r="K316" s="2"/>
      <c r="L316" s="2"/>
      <c r="M316" s="29">
        <f>IF(B316="","",COUNTIF($D$3:D316,D316)-IF(D316="M",COUNTIF($Q$3:Q316,"M"))-IF(D316="F",COUNTIF($Q$3:Q316,"F")))</f>
      </c>
      <c r="N316" s="2">
        <f t="shared" si="6"/>
        <v>0</v>
      </c>
    </row>
    <row r="317" spans="7:14" ht="15">
      <c r="G317" s="46"/>
      <c r="H317" s="31"/>
      <c r="I317" s="45"/>
      <c r="K317" s="2"/>
      <c r="L317" s="2"/>
      <c r="M317" s="29">
        <f>IF(B317="","",COUNTIF($D$3:D317,D317)-IF(D317="M",COUNTIF($Q$3:Q317,"M"))-IF(D317="F",COUNTIF($Q$3:Q317,"F")))</f>
      </c>
      <c r="N317" s="2">
        <f t="shared" si="6"/>
        <v>0</v>
      </c>
    </row>
    <row r="318" spans="7:14" ht="15">
      <c r="G318" s="46"/>
      <c r="H318" s="31"/>
      <c r="I318" s="45"/>
      <c r="K318" s="2"/>
      <c r="L318" s="2"/>
      <c r="M318" s="29">
        <f>IF(B318="","",COUNTIF($D$3:D318,D318)-IF(D318="M",COUNTIF($Q$3:Q318,"M"))-IF(D318="F",COUNTIF($Q$3:Q318,"F")))</f>
      </c>
      <c r="N318" s="2">
        <f t="shared" si="6"/>
        <v>0</v>
      </c>
    </row>
    <row r="319" spans="7:14" ht="15">
      <c r="G319" s="46"/>
      <c r="H319" s="31"/>
      <c r="I319" s="45"/>
      <c r="K319" s="2"/>
      <c r="L319" s="2"/>
      <c r="M319" s="29">
        <f>IF(B319="","",COUNTIF($D$3:D319,D319)-IF(D319="M",COUNTIF($Q$3:Q319,"M"))-IF(D319="F",COUNTIF($Q$3:Q319,"F")))</f>
      </c>
      <c r="N319" s="2">
        <f t="shared" si="6"/>
        <v>0</v>
      </c>
    </row>
    <row r="320" spans="7:14" ht="15">
      <c r="G320" s="46"/>
      <c r="H320" s="31"/>
      <c r="I320" s="45"/>
      <c r="K320" s="2"/>
      <c r="L320" s="2"/>
      <c r="M320" s="29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46"/>
      <c r="H321" s="31"/>
      <c r="I321" s="45"/>
      <c r="K321" s="2"/>
      <c r="L321" s="2"/>
      <c r="M321" s="29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46"/>
      <c r="H322" s="31"/>
      <c r="I322" s="45"/>
      <c r="K322" s="2"/>
      <c r="L322" s="2"/>
      <c r="M322" s="29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46"/>
      <c r="H323" s="31"/>
      <c r="I323" s="45"/>
      <c r="K323" s="2"/>
      <c r="L323" s="2"/>
      <c r="M323" s="29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46"/>
      <c r="H324" s="31"/>
      <c r="I324" s="45"/>
      <c r="K324" s="2"/>
      <c r="L324" s="2"/>
      <c r="M324" s="29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46"/>
      <c r="H325" s="31"/>
      <c r="I325" s="45"/>
      <c r="K325" s="2"/>
      <c r="L325" s="2"/>
      <c r="M325" s="29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46"/>
      <c r="H326" s="31"/>
      <c r="I326" s="45"/>
      <c r="K326" s="2"/>
      <c r="L326" s="2"/>
      <c r="M326" s="29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46"/>
      <c r="H327" s="31"/>
      <c r="I327" s="45"/>
      <c r="K327" s="2"/>
      <c r="L327" s="2"/>
      <c r="M327" s="29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46"/>
      <c r="H328" s="31"/>
      <c r="I328" s="45"/>
      <c r="K328" s="2"/>
      <c r="L328" s="2"/>
      <c r="M328" s="29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46"/>
      <c r="H329" s="31"/>
      <c r="I329" s="45"/>
      <c r="K329" s="2"/>
      <c r="L329" s="2"/>
      <c r="M329" s="29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46"/>
      <c r="H330" s="31"/>
      <c r="I330" s="45"/>
      <c r="K330" s="2"/>
      <c r="L330" s="2"/>
      <c r="M330" s="29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46"/>
      <c r="H331" s="31"/>
      <c r="I331" s="45"/>
      <c r="K331" s="2"/>
      <c r="L331" s="2"/>
      <c r="M331" s="29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46"/>
      <c r="H332" s="31"/>
      <c r="I332" s="45"/>
      <c r="K332" s="2"/>
      <c r="L332" s="2"/>
      <c r="M332" s="29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46"/>
      <c r="H333" s="31"/>
      <c r="I333" s="45"/>
      <c r="K333" s="2"/>
      <c r="L333" s="2"/>
      <c r="M333" s="29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46"/>
      <c r="H334" s="31"/>
      <c r="I334" s="45"/>
      <c r="K334" s="2"/>
      <c r="L334" s="2"/>
      <c r="M334" s="29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46"/>
      <c r="H335" s="31"/>
      <c r="I335" s="45"/>
      <c r="K335" s="2"/>
      <c r="L335" s="2"/>
      <c r="M335" s="29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46"/>
      <c r="H336" s="31"/>
      <c r="I336" s="45"/>
      <c r="K336" s="2"/>
      <c r="L336" s="2"/>
      <c r="M336" s="29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46"/>
      <c r="H337" s="31"/>
      <c r="I337" s="45"/>
      <c r="K337" s="2"/>
      <c r="L337" s="2"/>
      <c r="M337" s="29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46"/>
      <c r="H338" s="31"/>
      <c r="I338" s="45"/>
      <c r="K338" s="2"/>
      <c r="L338" s="2"/>
      <c r="M338" s="29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6"/>
      <c r="H339" s="31"/>
      <c r="I339" s="45"/>
      <c r="K339" s="2"/>
      <c r="L339" s="2"/>
      <c r="M339" s="29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6"/>
      <c r="H340" s="31"/>
      <c r="I340" s="45"/>
      <c r="K340" s="2"/>
      <c r="L340" s="2"/>
      <c r="M340" s="29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6"/>
      <c r="H341" s="31"/>
      <c r="I341" s="45"/>
      <c r="K341" s="2"/>
      <c r="L341" s="2"/>
      <c r="M341" s="29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6"/>
      <c r="H342" s="31"/>
      <c r="I342" s="45"/>
      <c r="K342" s="2"/>
      <c r="L342" s="2"/>
      <c r="M342" s="29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6"/>
      <c r="H343" s="31"/>
      <c r="I343" s="45"/>
      <c r="K343" s="2"/>
      <c r="L343" s="2"/>
      <c r="M343" s="29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6"/>
      <c r="H344" s="31"/>
      <c r="I344" s="45"/>
      <c r="K344" s="2"/>
      <c r="L344" s="2"/>
      <c r="M344" s="29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6"/>
      <c r="H345" s="31"/>
      <c r="I345" s="45"/>
      <c r="K345" s="2"/>
      <c r="L345" s="2"/>
      <c r="M345" s="29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6"/>
      <c r="H346" s="31"/>
      <c r="I346" s="45"/>
      <c r="K346" s="2"/>
      <c r="L346" s="2"/>
      <c r="M346" s="29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6"/>
      <c r="H347" s="31"/>
      <c r="I347" s="45"/>
      <c r="K347" s="2"/>
      <c r="L347" s="2"/>
      <c r="M347" s="29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6"/>
      <c r="H348" s="31"/>
      <c r="I348" s="45"/>
      <c r="K348" s="2"/>
      <c r="L348" s="2"/>
      <c r="M348" s="29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6"/>
      <c r="H349" s="31"/>
      <c r="I349" s="45"/>
      <c r="K349" s="2"/>
      <c r="L349" s="2"/>
      <c r="M349" s="29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6"/>
      <c r="H350" s="31"/>
      <c r="I350" s="45"/>
      <c r="K350" s="2"/>
      <c r="L350" s="2"/>
      <c r="M350" s="29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6"/>
      <c r="H351" s="31"/>
      <c r="I351" s="45"/>
      <c r="K351" s="2"/>
      <c r="L351" s="2"/>
      <c r="M351" s="29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6"/>
      <c r="H352" s="31"/>
      <c r="I352" s="45"/>
      <c r="K352" s="2"/>
      <c r="L352" s="2"/>
      <c r="M352" s="29">
        <f>IF(B352="","",COUNTIF($D$3:D352,D352)-IF(D352="M",COUNTIF($Q$3:Q352,"M"))-IF(D352="F",COUNTIF($Q$3:Q352,"F")))</f>
      </c>
      <c r="N352" s="2">
        <f aca="true" t="shared" si="7" ref="N352:N415">A352</f>
        <v>0</v>
      </c>
    </row>
    <row r="353" spans="7:14" ht="15">
      <c r="G353" s="46"/>
      <c r="H353" s="31"/>
      <c r="I353" s="45"/>
      <c r="K353" s="2"/>
      <c r="L353" s="2"/>
      <c r="M353" s="29">
        <f>IF(B353="","",COUNTIF($D$3:D353,D353)-IF(D353="M",COUNTIF($Q$3:Q353,"M"))-IF(D353="F",COUNTIF($Q$3:Q353,"F")))</f>
      </c>
      <c r="N353" s="2">
        <f t="shared" si="7"/>
        <v>0</v>
      </c>
    </row>
    <row r="354" spans="7:14" ht="15">
      <c r="G354" s="46"/>
      <c r="H354" s="31"/>
      <c r="I354" s="45"/>
      <c r="K354" s="2"/>
      <c r="L354" s="2"/>
      <c r="M354" s="29">
        <f>IF(B354="","",COUNTIF($D$3:D354,D354)-IF(D354="M",COUNTIF($Q$3:Q354,"M"))-IF(D354="F",COUNTIF($Q$3:Q354,"F")))</f>
      </c>
      <c r="N354" s="2">
        <f t="shared" si="7"/>
        <v>0</v>
      </c>
    </row>
    <row r="355" spans="7:14" ht="15">
      <c r="G355" s="46"/>
      <c r="H355" s="31"/>
      <c r="I355" s="45"/>
      <c r="K355" s="2"/>
      <c r="L355" s="2"/>
      <c r="M355" s="29">
        <f>IF(B355="","",COUNTIF($D$3:D355,D355)-IF(D355="M",COUNTIF($Q$3:Q355,"M"))-IF(D355="F",COUNTIF($Q$3:Q355,"F")))</f>
      </c>
      <c r="N355" s="2">
        <f t="shared" si="7"/>
        <v>0</v>
      </c>
    </row>
    <row r="356" spans="7:14" ht="15">
      <c r="G356" s="46"/>
      <c r="H356" s="31"/>
      <c r="I356" s="45"/>
      <c r="K356" s="2"/>
      <c r="L356" s="2"/>
      <c r="M356" s="29">
        <f>IF(B356="","",COUNTIF($D$3:D356,D356)-IF(D356="M",COUNTIF($Q$3:Q356,"M"))-IF(D356="F",COUNTIF($Q$3:Q356,"F")))</f>
      </c>
      <c r="N356" s="2">
        <f t="shared" si="7"/>
        <v>0</v>
      </c>
    </row>
    <row r="357" spans="7:14" ht="15">
      <c r="G357" s="46"/>
      <c r="H357" s="31"/>
      <c r="I357" s="45"/>
      <c r="K357" s="2"/>
      <c r="L357" s="2"/>
      <c r="M357" s="29">
        <f>IF(B357="","",COUNTIF($D$3:D357,D357)-IF(D357="M",COUNTIF($Q$3:Q357,"M"))-IF(D357="F",COUNTIF($Q$3:Q357,"F")))</f>
      </c>
      <c r="N357" s="2">
        <f t="shared" si="7"/>
        <v>0</v>
      </c>
    </row>
    <row r="358" spans="7:14" ht="15">
      <c r="G358" s="46"/>
      <c r="H358" s="31"/>
      <c r="I358" s="45"/>
      <c r="K358" s="2"/>
      <c r="L358" s="2"/>
      <c r="M358" s="29">
        <f>IF(B358="","",COUNTIF($D$3:D358,D358)-IF(D358="M",COUNTIF($Q$3:Q358,"M"))-IF(D358="F",COUNTIF($Q$3:Q358,"F")))</f>
      </c>
      <c r="N358" s="2">
        <f t="shared" si="7"/>
        <v>0</v>
      </c>
    </row>
    <row r="359" spans="7:14" ht="15">
      <c r="G359" s="46"/>
      <c r="H359" s="31"/>
      <c r="I359" s="45"/>
      <c r="K359" s="2"/>
      <c r="L359" s="2"/>
      <c r="M359" s="29">
        <f>IF(B359="","",COUNTIF($D$3:D359,D359)-IF(D359="M",COUNTIF($Q$3:Q359,"M"))-IF(D359="F",COUNTIF($Q$3:Q359,"F")))</f>
      </c>
      <c r="N359" s="2">
        <f t="shared" si="7"/>
        <v>0</v>
      </c>
    </row>
    <row r="360" spans="7:14" ht="15">
      <c r="G360" s="46"/>
      <c r="H360" s="31"/>
      <c r="I360" s="45"/>
      <c r="K360" s="2"/>
      <c r="L360" s="2"/>
      <c r="M360" s="29">
        <f>IF(B360="","",COUNTIF($D$3:D360,D360)-IF(D360="M",COUNTIF($Q$3:Q360,"M"))-IF(D360="F",COUNTIF($Q$3:Q360,"F")))</f>
      </c>
      <c r="N360" s="2">
        <f t="shared" si="7"/>
        <v>0</v>
      </c>
    </row>
    <row r="361" spans="7:14" ht="15">
      <c r="G361" s="46"/>
      <c r="H361" s="31"/>
      <c r="I361" s="45"/>
      <c r="K361" s="2"/>
      <c r="L361" s="2"/>
      <c r="M361" s="29">
        <f>IF(B361="","",COUNTIF($D$3:D361,D361)-IF(D361="M",COUNTIF($Q$3:Q361,"M"))-IF(D361="F",COUNTIF($Q$3:Q361,"F")))</f>
      </c>
      <c r="N361" s="2">
        <f t="shared" si="7"/>
        <v>0</v>
      </c>
    </row>
    <row r="362" spans="7:14" ht="15">
      <c r="G362" s="46"/>
      <c r="H362" s="31"/>
      <c r="I362" s="45"/>
      <c r="K362" s="2"/>
      <c r="L362" s="2"/>
      <c r="M362" s="29">
        <f>IF(B362="","",COUNTIF($D$3:D362,D362)-IF(D362="M",COUNTIF($Q$3:Q362,"M"))-IF(D362="F",COUNTIF($Q$3:Q362,"F")))</f>
      </c>
      <c r="N362" s="2">
        <f t="shared" si="7"/>
        <v>0</v>
      </c>
    </row>
    <row r="363" spans="7:14" ht="15">
      <c r="G363" s="46"/>
      <c r="H363" s="31"/>
      <c r="I363" s="45"/>
      <c r="K363" s="2"/>
      <c r="L363" s="2"/>
      <c r="M363" s="29">
        <f>IF(B363="","",COUNTIF($D$3:D363,D363)-IF(D363="M",COUNTIF($Q$3:Q363,"M"))-IF(D363="F",COUNTIF($Q$3:Q363,"F")))</f>
      </c>
      <c r="N363" s="2">
        <f t="shared" si="7"/>
        <v>0</v>
      </c>
    </row>
    <row r="364" spans="7:14" ht="15">
      <c r="G364" s="46"/>
      <c r="H364" s="31"/>
      <c r="I364" s="45"/>
      <c r="K364" s="2"/>
      <c r="L364" s="2"/>
      <c r="M364" s="29">
        <f>IF(B364="","",COUNTIF($D$3:D364,D364)-IF(D364="M",COUNTIF($Q$3:Q364,"M"))-IF(D364="F",COUNTIF($Q$3:Q364,"F")))</f>
      </c>
      <c r="N364" s="2">
        <f t="shared" si="7"/>
        <v>0</v>
      </c>
    </row>
    <row r="365" spans="7:14" ht="15">
      <c r="G365" s="46"/>
      <c r="H365" s="31"/>
      <c r="I365" s="45"/>
      <c r="K365" s="2"/>
      <c r="L365" s="2"/>
      <c r="M365" s="29">
        <f>IF(B365="","",COUNTIF($D$3:D365,D365)-IF(D365="M",COUNTIF($Q$3:Q365,"M"))-IF(D365="F",COUNTIF($Q$3:Q365,"F")))</f>
      </c>
      <c r="N365" s="2">
        <f t="shared" si="7"/>
        <v>0</v>
      </c>
    </row>
    <row r="366" spans="7:14" ht="15">
      <c r="G366" s="46"/>
      <c r="H366" s="31"/>
      <c r="I366" s="45"/>
      <c r="K366" s="2"/>
      <c r="L366" s="2"/>
      <c r="M366" s="29">
        <f>IF(B366="","",COUNTIF($D$3:D366,D366)-IF(D366="M",COUNTIF($Q$3:Q366,"M"))-IF(D366="F",COUNTIF($Q$3:Q366,"F")))</f>
      </c>
      <c r="N366" s="2">
        <f t="shared" si="7"/>
        <v>0</v>
      </c>
    </row>
    <row r="367" spans="7:14" ht="15">
      <c r="G367" s="46"/>
      <c r="H367" s="31"/>
      <c r="I367" s="45"/>
      <c r="K367" s="2"/>
      <c r="L367" s="2"/>
      <c r="M367" s="29">
        <f>IF(B367="","",COUNTIF($D$3:D367,D367)-IF(D367="M",COUNTIF($Q$3:Q367,"M"))-IF(D367="F",COUNTIF($Q$3:Q367,"F")))</f>
      </c>
      <c r="N367" s="2">
        <f t="shared" si="7"/>
        <v>0</v>
      </c>
    </row>
    <row r="368" spans="7:14" ht="15">
      <c r="G368" s="46"/>
      <c r="H368" s="31"/>
      <c r="I368" s="45"/>
      <c r="K368" s="2"/>
      <c r="L368" s="2"/>
      <c r="M368" s="29">
        <f>IF(B368="","",COUNTIF($D$3:D368,D368)-IF(D368="M",COUNTIF($Q$3:Q368,"M"))-IF(D368="F",COUNTIF($Q$3:Q368,"F")))</f>
      </c>
      <c r="N368" s="2">
        <f t="shared" si="7"/>
        <v>0</v>
      </c>
    </row>
    <row r="369" spans="7:14" ht="15">
      <c r="G369" s="46"/>
      <c r="H369" s="31"/>
      <c r="I369" s="45"/>
      <c r="K369" s="2"/>
      <c r="L369" s="2"/>
      <c r="M369" s="29">
        <f>IF(B369="","",COUNTIF($D$3:D369,D369)-IF(D369="M",COUNTIF($Q$3:Q369,"M"))-IF(D369="F",COUNTIF($Q$3:Q369,"F")))</f>
      </c>
      <c r="N369" s="2">
        <f t="shared" si="7"/>
        <v>0</v>
      </c>
    </row>
    <row r="370" spans="7:14" ht="15">
      <c r="G370" s="46"/>
      <c r="H370" s="31"/>
      <c r="I370" s="45"/>
      <c r="K370" s="2"/>
      <c r="L370" s="2"/>
      <c r="M370" s="29">
        <f>IF(B370="","",COUNTIF($D$3:D370,D370)-IF(D370="M",COUNTIF($Q$3:Q370,"M"))-IF(D370="F",COUNTIF($Q$3:Q370,"F")))</f>
      </c>
      <c r="N370" s="2">
        <f t="shared" si="7"/>
        <v>0</v>
      </c>
    </row>
    <row r="371" spans="7:14" ht="15">
      <c r="G371" s="46"/>
      <c r="H371" s="31"/>
      <c r="I371" s="45"/>
      <c r="K371" s="2"/>
      <c r="L371" s="2"/>
      <c r="M371" s="29">
        <f>IF(B371="","",COUNTIF($D$3:D371,D371)-IF(D371="M",COUNTIF($Q$3:Q371,"M"))-IF(D371="F",COUNTIF($Q$3:Q371,"F")))</f>
      </c>
      <c r="N371" s="2">
        <f t="shared" si="7"/>
        <v>0</v>
      </c>
    </row>
    <row r="372" spans="7:14" ht="15">
      <c r="G372" s="46"/>
      <c r="H372" s="31"/>
      <c r="I372" s="45"/>
      <c r="K372" s="2"/>
      <c r="L372" s="2"/>
      <c r="M372" s="29">
        <f>IF(B372="","",COUNTIF($D$3:D372,D372)-IF(D372="M",COUNTIF($Q$3:Q372,"M"))-IF(D372="F",COUNTIF($Q$3:Q372,"F")))</f>
      </c>
      <c r="N372" s="2">
        <f t="shared" si="7"/>
        <v>0</v>
      </c>
    </row>
    <row r="373" spans="7:14" ht="15">
      <c r="G373" s="46"/>
      <c r="H373" s="31"/>
      <c r="I373" s="45"/>
      <c r="K373" s="2"/>
      <c r="L373" s="2"/>
      <c r="M373" s="29">
        <f>IF(B373="","",COUNTIF($D$3:D373,D373)-IF(D373="M",COUNTIF($Q$3:Q373,"M"))-IF(D373="F",COUNTIF($Q$3:Q373,"F")))</f>
      </c>
      <c r="N373" s="2">
        <f t="shared" si="7"/>
        <v>0</v>
      </c>
    </row>
    <row r="374" spans="7:14" ht="15">
      <c r="G374" s="46"/>
      <c r="H374" s="31"/>
      <c r="I374" s="45"/>
      <c r="K374" s="2"/>
      <c r="L374" s="2"/>
      <c r="M374" s="29">
        <f>IF(B374="","",COUNTIF($D$3:D374,D374)-IF(D374="M",COUNTIF($Q$3:Q374,"M"))-IF(D374="F",COUNTIF($Q$3:Q374,"F")))</f>
      </c>
      <c r="N374" s="2">
        <f t="shared" si="7"/>
        <v>0</v>
      </c>
    </row>
    <row r="375" spans="7:14" ht="15">
      <c r="G375" s="46"/>
      <c r="H375" s="31"/>
      <c r="I375" s="45"/>
      <c r="K375" s="2"/>
      <c r="L375" s="2"/>
      <c r="M375" s="29">
        <f>IF(B375="","",COUNTIF($D$3:D375,D375)-IF(D375="M",COUNTIF($Q$3:Q375,"M"))-IF(D375="F",COUNTIF($Q$3:Q375,"F")))</f>
      </c>
      <c r="N375" s="2">
        <f t="shared" si="7"/>
        <v>0</v>
      </c>
    </row>
    <row r="376" spans="7:14" ht="15">
      <c r="G376" s="46"/>
      <c r="H376" s="31"/>
      <c r="I376" s="45"/>
      <c r="K376" s="2"/>
      <c r="L376" s="2"/>
      <c r="M376" s="29">
        <f>IF(B376="","",COUNTIF($D$3:D376,D376)-IF(D376="M",COUNTIF($Q$3:Q376,"M"))-IF(D376="F",COUNTIF($Q$3:Q376,"F")))</f>
      </c>
      <c r="N376" s="2">
        <f t="shared" si="7"/>
        <v>0</v>
      </c>
    </row>
    <row r="377" spans="7:14" ht="15">
      <c r="G377" s="46"/>
      <c r="H377" s="31"/>
      <c r="I377" s="45"/>
      <c r="K377" s="2"/>
      <c r="L377" s="2"/>
      <c r="M377" s="29">
        <f>IF(B377="","",COUNTIF($D$3:D377,D377)-IF(D377="M",COUNTIF($Q$3:Q377,"M"))-IF(D377="F",COUNTIF($Q$3:Q377,"F")))</f>
      </c>
      <c r="N377" s="2">
        <f t="shared" si="7"/>
        <v>0</v>
      </c>
    </row>
    <row r="378" spans="7:14" ht="15">
      <c r="G378" s="46"/>
      <c r="H378" s="31"/>
      <c r="I378" s="45"/>
      <c r="K378" s="2"/>
      <c r="L378" s="2"/>
      <c r="M378" s="29">
        <f>IF(B378="","",COUNTIF($D$3:D378,D378)-IF(D378="M",COUNTIF($Q$3:Q378,"M"))-IF(D378="F",COUNTIF($Q$3:Q378,"F")))</f>
      </c>
      <c r="N378" s="2">
        <f t="shared" si="7"/>
        <v>0</v>
      </c>
    </row>
    <row r="379" spans="7:14" ht="15">
      <c r="G379" s="46"/>
      <c r="H379" s="31"/>
      <c r="I379" s="45"/>
      <c r="K379" s="2"/>
      <c r="L379" s="2"/>
      <c r="M379" s="29">
        <f>IF(B379="","",COUNTIF($D$3:D379,D379)-IF(D379="M",COUNTIF($Q$3:Q379,"M"))-IF(D379="F",COUNTIF($Q$3:Q379,"F")))</f>
      </c>
      <c r="N379" s="2">
        <f t="shared" si="7"/>
        <v>0</v>
      </c>
    </row>
    <row r="380" spans="7:14" ht="15">
      <c r="G380" s="46"/>
      <c r="H380" s="31"/>
      <c r="I380" s="45"/>
      <c r="K380" s="2"/>
      <c r="L380" s="2"/>
      <c r="M380" s="29">
        <f>IF(B380="","",COUNTIF($D$3:D380,D380)-IF(D380="M",COUNTIF($Q$3:Q380,"M"))-IF(D380="F",COUNTIF($Q$3:Q380,"F")))</f>
      </c>
      <c r="N380" s="2">
        <f t="shared" si="7"/>
        <v>0</v>
      </c>
    </row>
    <row r="381" spans="7:14" ht="15">
      <c r="G381" s="46"/>
      <c r="H381" s="31"/>
      <c r="I381" s="45"/>
      <c r="K381" s="2"/>
      <c r="L381" s="2"/>
      <c r="M381" s="29">
        <f>IF(B381="","",COUNTIF($D$3:D381,D381)-IF(D381="M",COUNTIF($Q$3:Q381,"M"))-IF(D381="F",COUNTIF($Q$3:Q381,"F")))</f>
      </c>
      <c r="N381" s="2">
        <f t="shared" si="7"/>
        <v>0</v>
      </c>
    </row>
    <row r="382" spans="7:14" ht="15">
      <c r="G382" s="46"/>
      <c r="H382" s="31"/>
      <c r="I382" s="45"/>
      <c r="K382" s="2"/>
      <c r="L382" s="2"/>
      <c r="M382" s="29">
        <f>IF(B382="","",COUNTIF($D$3:D382,D382)-IF(D382="M",COUNTIF($Q$3:Q382,"M"))-IF(D382="F",COUNTIF($Q$3:Q382,"F")))</f>
      </c>
      <c r="N382" s="2">
        <f t="shared" si="7"/>
        <v>0</v>
      </c>
    </row>
    <row r="383" spans="7:14" ht="15">
      <c r="G383" s="46"/>
      <c r="H383" s="31"/>
      <c r="I383" s="45"/>
      <c r="K383" s="2"/>
      <c r="L383" s="2"/>
      <c r="M383" s="29">
        <f>IF(B383="","",COUNTIF($D$3:D383,D383)-IF(D383="M",COUNTIF($Q$3:Q383,"M"))-IF(D383="F",COUNTIF($Q$3:Q383,"F")))</f>
      </c>
      <c r="N383" s="2">
        <f t="shared" si="7"/>
        <v>0</v>
      </c>
    </row>
    <row r="384" spans="7:14" ht="15">
      <c r="G384" s="46"/>
      <c r="H384" s="31"/>
      <c r="I384" s="45"/>
      <c r="K384" s="2"/>
      <c r="L384" s="2"/>
      <c r="M384" s="29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46"/>
      <c r="H385" s="31"/>
      <c r="I385" s="45"/>
      <c r="K385" s="2"/>
      <c r="L385" s="2"/>
      <c r="M385" s="29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46"/>
      <c r="H386" s="31"/>
      <c r="I386" s="45"/>
      <c r="K386" s="2"/>
      <c r="L386" s="2"/>
      <c r="M386" s="29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46"/>
      <c r="H387" s="31"/>
      <c r="I387" s="45"/>
      <c r="K387" s="2"/>
      <c r="L387" s="2"/>
      <c r="M387" s="29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46"/>
      <c r="H388" s="31"/>
      <c r="I388" s="45"/>
      <c r="K388" s="2"/>
      <c r="L388" s="2"/>
      <c r="M388" s="29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46"/>
      <c r="H389" s="31"/>
      <c r="I389" s="45"/>
      <c r="K389" s="2"/>
      <c r="L389" s="2"/>
      <c r="M389" s="29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46"/>
      <c r="H390" s="31"/>
      <c r="I390" s="45"/>
      <c r="K390" s="2"/>
      <c r="L390" s="2"/>
      <c r="M390" s="29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46"/>
      <c r="H391" s="31"/>
      <c r="I391" s="45"/>
      <c r="K391" s="2"/>
      <c r="L391" s="2"/>
      <c r="M391" s="29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46"/>
      <c r="H392" s="31"/>
      <c r="I392" s="45"/>
      <c r="K392" s="2"/>
      <c r="L392" s="2"/>
      <c r="M392" s="29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46"/>
      <c r="H393" s="31"/>
      <c r="I393" s="45"/>
      <c r="K393" s="2"/>
      <c r="L393" s="2"/>
      <c r="M393" s="29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46"/>
      <c r="H394" s="31"/>
      <c r="I394" s="45"/>
      <c r="K394" s="2"/>
      <c r="L394" s="2"/>
      <c r="M394" s="29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46"/>
      <c r="H395" s="31"/>
      <c r="I395" s="45"/>
      <c r="K395" s="2"/>
      <c r="L395" s="2"/>
      <c r="M395" s="29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46"/>
      <c r="H396" s="31"/>
      <c r="I396" s="45"/>
      <c r="K396" s="2"/>
      <c r="L396" s="2"/>
      <c r="M396" s="29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46"/>
      <c r="H397" s="31"/>
      <c r="I397" s="45"/>
      <c r="K397" s="2"/>
      <c r="L397" s="2"/>
      <c r="M397" s="29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46"/>
      <c r="H398" s="31"/>
      <c r="I398" s="45"/>
      <c r="K398" s="2"/>
      <c r="L398" s="2"/>
      <c r="M398" s="29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46"/>
      <c r="H399" s="31"/>
      <c r="I399" s="45"/>
      <c r="K399" s="2"/>
      <c r="L399" s="2"/>
      <c r="M399" s="29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46"/>
      <c r="H400" s="31"/>
      <c r="I400" s="45"/>
      <c r="K400" s="2"/>
      <c r="L400" s="2"/>
      <c r="M400" s="29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46"/>
      <c r="H401" s="31"/>
      <c r="I401" s="45"/>
      <c r="K401" s="2"/>
      <c r="L401" s="2"/>
      <c r="M401" s="29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46"/>
      <c r="H402" s="31"/>
      <c r="I402" s="45"/>
      <c r="K402" s="2"/>
      <c r="L402" s="2"/>
      <c r="M402" s="29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6"/>
      <c r="H403" s="31"/>
      <c r="I403" s="45"/>
      <c r="K403" s="2"/>
      <c r="L403" s="2"/>
      <c r="M403" s="29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6"/>
      <c r="H404" s="31"/>
      <c r="I404" s="45"/>
      <c r="K404" s="2"/>
      <c r="L404" s="2"/>
      <c r="M404" s="29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6"/>
      <c r="H405" s="31"/>
      <c r="I405" s="45"/>
      <c r="K405" s="2"/>
      <c r="L405" s="2"/>
      <c r="M405" s="29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6"/>
      <c r="H406" s="31"/>
      <c r="I406" s="45"/>
      <c r="K406" s="2"/>
      <c r="L406" s="2"/>
      <c r="M406" s="29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6"/>
      <c r="H407" s="31"/>
      <c r="I407" s="45"/>
      <c r="K407" s="2"/>
      <c r="L407" s="2"/>
      <c r="M407" s="29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6"/>
      <c r="H408" s="31"/>
      <c r="I408" s="45"/>
      <c r="K408" s="2"/>
      <c r="L408" s="2"/>
      <c r="M408" s="29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6"/>
      <c r="H409" s="31"/>
      <c r="I409" s="45"/>
      <c r="K409" s="2"/>
      <c r="L409" s="2"/>
      <c r="M409" s="29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6"/>
      <c r="H410" s="31"/>
      <c r="I410" s="45"/>
      <c r="K410" s="2"/>
      <c r="L410" s="2"/>
      <c r="M410" s="29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6"/>
      <c r="H411" s="31"/>
      <c r="I411" s="45"/>
      <c r="K411" s="2"/>
      <c r="L411" s="2"/>
      <c r="M411" s="29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6"/>
      <c r="H412" s="31"/>
      <c r="I412" s="45"/>
      <c r="K412" s="2"/>
      <c r="L412" s="2"/>
      <c r="M412" s="29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6"/>
      <c r="H413" s="31"/>
      <c r="I413" s="45"/>
      <c r="K413" s="2"/>
      <c r="L413" s="2"/>
      <c r="M413" s="29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6"/>
      <c r="H414" s="31"/>
      <c r="I414" s="45"/>
      <c r="K414" s="2"/>
      <c r="L414" s="2"/>
      <c r="M414" s="29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6"/>
      <c r="H415" s="31"/>
      <c r="I415" s="45"/>
      <c r="K415" s="2"/>
      <c r="L415" s="2"/>
      <c r="M415" s="29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6"/>
      <c r="H416" s="31"/>
      <c r="I416" s="45"/>
      <c r="K416" s="2"/>
      <c r="L416" s="2"/>
      <c r="M416" s="29">
        <f>IF(B416="","",COUNTIF($D$3:D416,D416)-IF(D416="M",COUNTIF($Q$3:Q416,"M"))-IF(D416="F",COUNTIF($Q$3:Q416,"F")))</f>
      </c>
      <c r="N416" s="2">
        <f aca="true" t="shared" si="8" ref="N416:N479">A416</f>
        <v>0</v>
      </c>
    </row>
    <row r="417" spans="7:14" ht="15">
      <c r="G417" s="46"/>
      <c r="H417" s="31"/>
      <c r="I417" s="45"/>
      <c r="K417" s="2"/>
      <c r="L417" s="2"/>
      <c r="M417" s="29">
        <f>IF(B417="","",COUNTIF($D$3:D417,D417)-IF(D417="M",COUNTIF($Q$3:Q417,"M"))-IF(D417="F",COUNTIF($Q$3:Q417,"F")))</f>
      </c>
      <c r="N417" s="2">
        <f t="shared" si="8"/>
        <v>0</v>
      </c>
    </row>
    <row r="418" spans="7:14" ht="15">
      <c r="G418" s="46"/>
      <c r="H418" s="31"/>
      <c r="I418" s="45"/>
      <c r="K418" s="2"/>
      <c r="L418" s="2"/>
      <c r="M418" s="29">
        <f>IF(B418="","",COUNTIF($D$3:D418,D418)-IF(D418="M",COUNTIF($Q$3:Q418,"M"))-IF(D418="F",COUNTIF($Q$3:Q418,"F")))</f>
      </c>
      <c r="N418" s="2">
        <f t="shared" si="8"/>
        <v>0</v>
      </c>
    </row>
    <row r="419" spans="7:14" ht="15">
      <c r="G419" s="46"/>
      <c r="H419" s="31"/>
      <c r="I419" s="45"/>
      <c r="K419" s="2"/>
      <c r="L419" s="2"/>
      <c r="M419" s="29">
        <f>IF(B419="","",COUNTIF($D$3:D419,D419)-IF(D419="M",COUNTIF($Q$3:Q419,"M"))-IF(D419="F",COUNTIF($Q$3:Q419,"F")))</f>
      </c>
      <c r="N419" s="2">
        <f t="shared" si="8"/>
        <v>0</v>
      </c>
    </row>
    <row r="420" spans="7:14" ht="15">
      <c r="G420" s="46"/>
      <c r="H420" s="31"/>
      <c r="I420" s="45"/>
      <c r="K420" s="2"/>
      <c r="L420" s="2"/>
      <c r="M420" s="29">
        <f>IF(B420="","",COUNTIF($D$3:D420,D420)-IF(D420="M",COUNTIF($Q$3:Q420,"M"))-IF(D420="F",COUNTIF($Q$3:Q420,"F")))</f>
      </c>
      <c r="N420" s="2">
        <f t="shared" si="8"/>
        <v>0</v>
      </c>
    </row>
    <row r="421" spans="7:14" ht="15">
      <c r="G421" s="46"/>
      <c r="H421" s="31"/>
      <c r="I421" s="45"/>
      <c r="K421" s="2"/>
      <c r="L421" s="2"/>
      <c r="M421" s="29">
        <f>IF(B421="","",COUNTIF($D$3:D421,D421)-IF(D421="M",COUNTIF($Q$3:Q421,"M"))-IF(D421="F",COUNTIF($Q$3:Q421,"F")))</f>
      </c>
      <c r="N421" s="2">
        <f t="shared" si="8"/>
        <v>0</v>
      </c>
    </row>
    <row r="422" spans="7:14" ht="15">
      <c r="G422" s="46"/>
      <c r="H422" s="31"/>
      <c r="I422" s="45"/>
      <c r="K422" s="2"/>
      <c r="L422" s="2"/>
      <c r="M422" s="29">
        <f>IF(B422="","",COUNTIF($D$3:D422,D422)-IF(D422="M",COUNTIF($Q$3:Q422,"M"))-IF(D422="F",COUNTIF($Q$3:Q422,"F")))</f>
      </c>
      <c r="N422" s="2">
        <f t="shared" si="8"/>
        <v>0</v>
      </c>
    </row>
    <row r="423" spans="7:14" ht="15">
      <c r="G423" s="46"/>
      <c r="H423" s="31"/>
      <c r="I423" s="45"/>
      <c r="K423" s="2"/>
      <c r="L423" s="2"/>
      <c r="M423" s="29">
        <f>IF(B423="","",COUNTIF($D$3:D423,D423)-IF(D423="M",COUNTIF($Q$3:Q423,"M"))-IF(D423="F",COUNTIF($Q$3:Q423,"F")))</f>
      </c>
      <c r="N423" s="2">
        <f t="shared" si="8"/>
        <v>0</v>
      </c>
    </row>
    <row r="424" spans="7:14" ht="15">
      <c r="G424" s="46"/>
      <c r="H424" s="31"/>
      <c r="I424" s="45"/>
      <c r="K424" s="2"/>
      <c r="L424" s="2"/>
      <c r="M424" s="29">
        <f>IF(B424="","",COUNTIF($D$3:D424,D424)-IF(D424="M",COUNTIF($Q$3:Q424,"M"))-IF(D424="F",COUNTIF($Q$3:Q424,"F")))</f>
      </c>
      <c r="N424" s="2">
        <f t="shared" si="8"/>
        <v>0</v>
      </c>
    </row>
    <row r="425" spans="7:14" ht="15">
      <c r="G425" s="46"/>
      <c r="H425" s="31"/>
      <c r="I425" s="45"/>
      <c r="K425" s="2"/>
      <c r="L425" s="2"/>
      <c r="M425" s="29">
        <f>IF(B425="","",COUNTIF($D$3:D425,D425)-IF(D425="M",COUNTIF($Q$3:Q425,"M"))-IF(D425="F",COUNTIF($Q$3:Q425,"F")))</f>
      </c>
      <c r="N425" s="2">
        <f t="shared" si="8"/>
        <v>0</v>
      </c>
    </row>
    <row r="426" spans="7:14" ht="15">
      <c r="G426" s="46"/>
      <c r="H426" s="31"/>
      <c r="I426" s="45"/>
      <c r="K426" s="2"/>
      <c r="L426" s="2"/>
      <c r="M426" s="29">
        <f>IF(B426="","",COUNTIF($D$3:D426,D426)-IF(D426="M",COUNTIF($Q$3:Q426,"M"))-IF(D426="F",COUNTIF($Q$3:Q426,"F")))</f>
      </c>
      <c r="N426" s="2">
        <f t="shared" si="8"/>
        <v>0</v>
      </c>
    </row>
    <row r="427" spans="7:14" ht="15">
      <c r="G427" s="46"/>
      <c r="H427" s="31"/>
      <c r="I427" s="45"/>
      <c r="K427" s="2"/>
      <c r="L427" s="2"/>
      <c r="M427" s="29">
        <f>IF(B427="","",COUNTIF($D$3:D427,D427)-IF(D427="M",COUNTIF($Q$3:Q427,"M"))-IF(D427="F",COUNTIF($Q$3:Q427,"F")))</f>
      </c>
      <c r="N427" s="2">
        <f t="shared" si="8"/>
        <v>0</v>
      </c>
    </row>
    <row r="428" spans="7:14" ht="15">
      <c r="G428" s="46"/>
      <c r="H428" s="31"/>
      <c r="I428" s="45"/>
      <c r="K428" s="2"/>
      <c r="L428" s="2"/>
      <c r="M428" s="29">
        <f>IF(B428="","",COUNTIF($D$3:D428,D428)-IF(D428="M",COUNTIF($Q$3:Q428,"M"))-IF(D428="F",COUNTIF($Q$3:Q428,"F")))</f>
      </c>
      <c r="N428" s="2">
        <f t="shared" si="8"/>
        <v>0</v>
      </c>
    </row>
    <row r="429" spans="7:14" ht="15">
      <c r="G429" s="46"/>
      <c r="H429" s="31"/>
      <c r="I429" s="45"/>
      <c r="K429" s="2"/>
      <c r="L429" s="2"/>
      <c r="M429" s="29">
        <f>IF(B429="","",COUNTIF($D$3:D429,D429)-IF(D429="M",COUNTIF($Q$3:Q429,"M"))-IF(D429="F",COUNTIF($Q$3:Q429,"F")))</f>
      </c>
      <c r="N429" s="2">
        <f t="shared" si="8"/>
        <v>0</v>
      </c>
    </row>
    <row r="430" spans="7:14" ht="15">
      <c r="G430" s="46"/>
      <c r="H430" s="31"/>
      <c r="I430" s="45"/>
      <c r="K430" s="2"/>
      <c r="L430" s="2"/>
      <c r="M430" s="29">
        <f>IF(B430="","",COUNTIF($D$3:D430,D430)-IF(D430="M",COUNTIF($Q$3:Q430,"M"))-IF(D430="F",COUNTIF($Q$3:Q430,"F")))</f>
      </c>
      <c r="N430" s="2">
        <f t="shared" si="8"/>
        <v>0</v>
      </c>
    </row>
    <row r="431" spans="7:14" ht="15">
      <c r="G431" s="46"/>
      <c r="H431" s="31"/>
      <c r="I431" s="45"/>
      <c r="K431" s="2"/>
      <c r="L431" s="2"/>
      <c r="M431" s="29">
        <f>IF(B431="","",COUNTIF($D$3:D431,D431)-IF(D431="M",COUNTIF($Q$3:Q431,"M"))-IF(D431="F",COUNTIF($Q$3:Q431,"F")))</f>
      </c>
      <c r="N431" s="2">
        <f t="shared" si="8"/>
        <v>0</v>
      </c>
    </row>
    <row r="432" spans="7:14" ht="15">
      <c r="G432" s="46"/>
      <c r="H432" s="31"/>
      <c r="I432" s="45"/>
      <c r="K432" s="2"/>
      <c r="L432" s="2"/>
      <c r="M432" s="29">
        <f>IF(B432="","",COUNTIF($D$3:D432,D432)-IF(D432="M",COUNTIF($Q$3:Q432,"M"))-IF(D432="F",COUNTIF($Q$3:Q432,"F")))</f>
      </c>
      <c r="N432" s="2">
        <f t="shared" si="8"/>
        <v>0</v>
      </c>
    </row>
    <row r="433" spans="7:14" ht="15">
      <c r="G433" s="46"/>
      <c r="H433" s="31"/>
      <c r="I433" s="45"/>
      <c r="K433" s="2"/>
      <c r="L433" s="2"/>
      <c r="M433" s="29">
        <f>IF(B433="","",COUNTIF($D$3:D433,D433)-IF(D433="M",COUNTIF($Q$3:Q433,"M"))-IF(D433="F",COUNTIF($Q$3:Q433,"F")))</f>
      </c>
      <c r="N433" s="2">
        <f t="shared" si="8"/>
        <v>0</v>
      </c>
    </row>
    <row r="434" spans="7:14" ht="15">
      <c r="G434" s="46"/>
      <c r="H434" s="31"/>
      <c r="I434" s="45"/>
      <c r="K434" s="2"/>
      <c r="L434" s="2"/>
      <c r="M434" s="29">
        <f>IF(B434="","",COUNTIF($D$3:D434,D434)-IF(D434="M",COUNTIF($Q$3:Q434,"M"))-IF(D434="F",COUNTIF($Q$3:Q434,"F")))</f>
      </c>
      <c r="N434" s="2">
        <f t="shared" si="8"/>
        <v>0</v>
      </c>
    </row>
    <row r="435" spans="7:14" ht="15">
      <c r="G435" s="46"/>
      <c r="H435" s="31"/>
      <c r="I435" s="45"/>
      <c r="K435" s="2"/>
      <c r="L435" s="2"/>
      <c r="M435" s="29">
        <f>IF(B435="","",COUNTIF($D$3:D435,D435)-IF(D435="M",COUNTIF($Q$3:Q435,"M"))-IF(D435="F",COUNTIF($Q$3:Q435,"F")))</f>
      </c>
      <c r="N435" s="2">
        <f t="shared" si="8"/>
        <v>0</v>
      </c>
    </row>
    <row r="436" spans="7:14" ht="15">
      <c r="G436" s="46"/>
      <c r="H436" s="31"/>
      <c r="I436" s="45"/>
      <c r="K436" s="2"/>
      <c r="L436" s="2"/>
      <c r="M436" s="29">
        <f>IF(B436="","",COUNTIF($D$3:D436,D436)-IF(D436="M",COUNTIF($Q$3:Q436,"M"))-IF(D436="F",COUNTIF($Q$3:Q436,"F")))</f>
      </c>
      <c r="N436" s="2">
        <f t="shared" si="8"/>
        <v>0</v>
      </c>
    </row>
    <row r="437" spans="7:14" ht="15">
      <c r="G437" s="46"/>
      <c r="H437" s="31"/>
      <c r="I437" s="45"/>
      <c r="K437" s="2"/>
      <c r="L437" s="2"/>
      <c r="M437" s="29">
        <f>IF(B437="","",COUNTIF($D$3:D437,D437)-IF(D437="M",COUNTIF($Q$3:Q437,"M"))-IF(D437="F",COUNTIF($Q$3:Q437,"F")))</f>
      </c>
      <c r="N437" s="2">
        <f t="shared" si="8"/>
        <v>0</v>
      </c>
    </row>
    <row r="438" spans="7:14" ht="15">
      <c r="G438" s="46"/>
      <c r="H438" s="31"/>
      <c r="I438" s="45"/>
      <c r="K438" s="2"/>
      <c r="L438" s="2"/>
      <c r="M438" s="29">
        <f>IF(B438="","",COUNTIF($D$3:D438,D438)-IF(D438="M",COUNTIF($Q$3:Q438,"M"))-IF(D438="F",COUNTIF($Q$3:Q438,"F")))</f>
      </c>
      <c r="N438" s="2">
        <f t="shared" si="8"/>
        <v>0</v>
      </c>
    </row>
    <row r="439" spans="7:14" ht="15">
      <c r="G439" s="46"/>
      <c r="H439" s="31"/>
      <c r="I439" s="45"/>
      <c r="K439" s="2"/>
      <c r="L439" s="2"/>
      <c r="M439" s="29">
        <f>IF(B439="","",COUNTIF($D$3:D439,D439)-IF(D439="M",COUNTIF($Q$3:Q439,"M"))-IF(D439="F",COUNTIF($Q$3:Q439,"F")))</f>
      </c>
      <c r="N439" s="2">
        <f t="shared" si="8"/>
        <v>0</v>
      </c>
    </row>
    <row r="440" spans="7:14" ht="15">
      <c r="G440" s="46"/>
      <c r="H440" s="31"/>
      <c r="I440" s="45"/>
      <c r="K440" s="2"/>
      <c r="L440" s="2"/>
      <c r="M440" s="29">
        <f>IF(B440="","",COUNTIF($D$3:D440,D440)-IF(D440="M",COUNTIF($Q$3:Q440,"M"))-IF(D440="F",COUNTIF($Q$3:Q440,"F")))</f>
      </c>
      <c r="N440" s="2">
        <f t="shared" si="8"/>
        <v>0</v>
      </c>
    </row>
    <row r="441" spans="7:14" ht="15">
      <c r="G441" s="46"/>
      <c r="H441" s="31"/>
      <c r="I441" s="45"/>
      <c r="K441" s="2"/>
      <c r="L441" s="2"/>
      <c r="M441" s="29">
        <f>IF(B441="","",COUNTIF($D$3:D441,D441)-IF(D441="M",COUNTIF($Q$3:Q441,"M"))-IF(D441="F",COUNTIF($Q$3:Q441,"F")))</f>
      </c>
      <c r="N441" s="2">
        <f t="shared" si="8"/>
        <v>0</v>
      </c>
    </row>
    <row r="442" spans="7:14" ht="15">
      <c r="G442" s="46"/>
      <c r="H442" s="31"/>
      <c r="I442" s="45"/>
      <c r="K442" s="2"/>
      <c r="L442" s="2"/>
      <c r="M442" s="29">
        <f>IF(B442="","",COUNTIF($D$3:D442,D442)-IF(D442="M",COUNTIF($Q$3:Q442,"M"))-IF(D442="F",COUNTIF($Q$3:Q442,"F")))</f>
      </c>
      <c r="N442" s="2">
        <f t="shared" si="8"/>
        <v>0</v>
      </c>
    </row>
    <row r="443" spans="7:14" ht="15">
      <c r="G443" s="46"/>
      <c r="H443" s="31"/>
      <c r="I443" s="45"/>
      <c r="K443" s="2"/>
      <c r="L443" s="2"/>
      <c r="M443" s="29">
        <f>IF(B443="","",COUNTIF($D$3:D443,D443)-IF(D443="M",COUNTIF($Q$3:Q443,"M"))-IF(D443="F",COUNTIF($Q$3:Q443,"F")))</f>
      </c>
      <c r="N443" s="2">
        <f t="shared" si="8"/>
        <v>0</v>
      </c>
    </row>
    <row r="444" spans="7:14" ht="15">
      <c r="G444" s="46"/>
      <c r="H444" s="31"/>
      <c r="I444" s="45"/>
      <c r="K444" s="2"/>
      <c r="L444" s="2"/>
      <c r="M444" s="29">
        <f>IF(B444="","",COUNTIF($D$3:D444,D444)-IF(D444="M",COUNTIF($Q$3:Q444,"M"))-IF(D444="F",COUNTIF($Q$3:Q444,"F")))</f>
      </c>
      <c r="N444" s="2">
        <f t="shared" si="8"/>
        <v>0</v>
      </c>
    </row>
    <row r="445" spans="7:14" ht="15">
      <c r="G445" s="46"/>
      <c r="H445" s="31"/>
      <c r="I445" s="45"/>
      <c r="K445" s="2"/>
      <c r="L445" s="2"/>
      <c r="M445" s="29">
        <f>IF(B445="","",COUNTIF($D$3:D445,D445)-IF(D445="M",COUNTIF($Q$3:Q445,"M"))-IF(D445="F",COUNTIF($Q$3:Q445,"F")))</f>
      </c>
      <c r="N445" s="2">
        <f t="shared" si="8"/>
        <v>0</v>
      </c>
    </row>
    <row r="446" spans="7:14" ht="15">
      <c r="G446" s="46"/>
      <c r="H446" s="31"/>
      <c r="I446" s="45"/>
      <c r="K446" s="2"/>
      <c r="L446" s="2"/>
      <c r="M446" s="29">
        <f>IF(B446="","",COUNTIF($D$3:D446,D446)-IF(D446="M",COUNTIF($Q$3:Q446,"M"))-IF(D446="F",COUNTIF($Q$3:Q446,"F")))</f>
      </c>
      <c r="N446" s="2">
        <f t="shared" si="8"/>
        <v>0</v>
      </c>
    </row>
    <row r="447" spans="7:14" ht="15">
      <c r="G447" s="46"/>
      <c r="H447" s="31"/>
      <c r="I447" s="45"/>
      <c r="K447" s="2"/>
      <c r="L447" s="2"/>
      <c r="M447" s="29">
        <f>IF(B447="","",COUNTIF($D$3:D447,D447)-IF(D447="M",COUNTIF($Q$3:Q447,"M"))-IF(D447="F",COUNTIF($Q$3:Q447,"F")))</f>
      </c>
      <c r="N447" s="2">
        <f t="shared" si="8"/>
        <v>0</v>
      </c>
    </row>
    <row r="448" spans="7:14" ht="15">
      <c r="G448" s="46"/>
      <c r="H448" s="31"/>
      <c r="I448" s="45"/>
      <c r="K448" s="2"/>
      <c r="L448" s="2"/>
      <c r="M448" s="29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46"/>
      <c r="H449" s="31"/>
      <c r="I449" s="45"/>
      <c r="K449" s="2"/>
      <c r="L449" s="2"/>
      <c r="M449" s="29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46"/>
      <c r="H450" s="31"/>
      <c r="I450" s="45"/>
      <c r="K450" s="2"/>
      <c r="L450" s="2"/>
      <c r="M450" s="29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46"/>
      <c r="H451" s="31"/>
      <c r="I451" s="45"/>
      <c r="K451" s="2"/>
      <c r="L451" s="2"/>
      <c r="M451" s="29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46"/>
      <c r="H452" s="31"/>
      <c r="I452" s="45"/>
      <c r="K452" s="2"/>
      <c r="L452" s="2"/>
      <c r="M452" s="29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46"/>
      <c r="H453" s="31"/>
      <c r="I453" s="45"/>
      <c r="K453" s="2"/>
      <c r="L453" s="2"/>
      <c r="M453" s="29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46"/>
      <c r="H454" s="31"/>
      <c r="I454" s="45"/>
      <c r="K454" s="2"/>
      <c r="L454" s="2"/>
      <c r="M454" s="29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46"/>
      <c r="H455" s="31"/>
      <c r="I455" s="45"/>
      <c r="K455" s="2"/>
      <c r="L455" s="2"/>
      <c r="M455" s="29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46"/>
      <c r="H456" s="31"/>
      <c r="I456" s="45"/>
      <c r="K456" s="2"/>
      <c r="L456" s="2"/>
      <c r="M456" s="29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46"/>
      <c r="H457" s="31"/>
      <c r="I457" s="45"/>
      <c r="K457" s="2"/>
      <c r="L457" s="2"/>
      <c r="M457" s="29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46"/>
      <c r="H458" s="31"/>
      <c r="I458" s="45"/>
      <c r="K458" s="2"/>
      <c r="L458" s="2"/>
      <c r="M458" s="29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46"/>
      <c r="H459" s="31"/>
      <c r="I459" s="45"/>
      <c r="K459" s="2"/>
      <c r="L459" s="2"/>
      <c r="M459" s="29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46"/>
      <c r="H460" s="31"/>
      <c r="I460" s="45"/>
      <c r="K460" s="2"/>
      <c r="L460" s="2"/>
      <c r="M460" s="29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46"/>
      <c r="H461" s="31"/>
      <c r="I461" s="45"/>
      <c r="K461" s="2"/>
      <c r="L461" s="2"/>
      <c r="M461" s="29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46"/>
      <c r="H462" s="31"/>
      <c r="I462" s="45"/>
      <c r="K462" s="2"/>
      <c r="L462" s="2"/>
      <c r="M462" s="29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46"/>
      <c r="H463" s="31"/>
      <c r="I463" s="45"/>
      <c r="K463" s="2"/>
      <c r="L463" s="2"/>
      <c r="M463" s="29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46"/>
      <c r="H464" s="31"/>
      <c r="I464" s="45"/>
      <c r="K464" s="2"/>
      <c r="L464" s="2"/>
      <c r="M464" s="29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46"/>
      <c r="H465" s="31"/>
      <c r="I465" s="45"/>
      <c r="K465" s="2"/>
      <c r="L465" s="2"/>
      <c r="M465" s="29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46"/>
      <c r="H466" s="31"/>
      <c r="I466" s="45"/>
      <c r="K466" s="2"/>
      <c r="L466" s="2"/>
      <c r="M466" s="29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6"/>
      <c r="H467" s="31"/>
      <c r="I467" s="45"/>
      <c r="K467" s="2"/>
      <c r="L467" s="2"/>
      <c r="M467" s="29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6"/>
      <c r="H468" s="31"/>
      <c r="I468" s="45"/>
      <c r="K468" s="2"/>
      <c r="L468" s="2"/>
      <c r="M468" s="29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6"/>
      <c r="H469" s="31"/>
      <c r="I469" s="45"/>
      <c r="K469" s="2"/>
      <c r="L469" s="2"/>
      <c r="M469" s="29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6"/>
      <c r="H470" s="31"/>
      <c r="I470" s="45"/>
      <c r="K470" s="2"/>
      <c r="L470" s="2"/>
      <c r="M470" s="29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6"/>
      <c r="H471" s="31"/>
      <c r="I471" s="45"/>
      <c r="K471" s="2"/>
      <c r="L471" s="2"/>
      <c r="M471" s="29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6"/>
      <c r="H472" s="31"/>
      <c r="I472" s="45"/>
      <c r="K472" s="2"/>
      <c r="L472" s="2"/>
      <c r="M472" s="29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6"/>
      <c r="H473" s="31"/>
      <c r="I473" s="45"/>
      <c r="K473" s="2"/>
      <c r="L473" s="2"/>
      <c r="M473" s="29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6"/>
      <c r="H474" s="31"/>
      <c r="I474" s="45"/>
      <c r="K474" s="2"/>
      <c r="L474" s="2"/>
      <c r="M474" s="29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6"/>
      <c r="H475" s="31"/>
      <c r="I475" s="45"/>
      <c r="K475" s="2"/>
      <c r="L475" s="2"/>
      <c r="M475" s="29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6"/>
      <c r="H476" s="31"/>
      <c r="I476" s="45"/>
      <c r="K476" s="2"/>
      <c r="L476" s="2"/>
      <c r="M476" s="29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6"/>
      <c r="H477" s="31"/>
      <c r="I477" s="45"/>
      <c r="K477" s="2"/>
      <c r="L477" s="2"/>
      <c r="M477" s="29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6"/>
      <c r="H478" s="31"/>
      <c r="I478" s="45"/>
      <c r="K478" s="2"/>
      <c r="L478" s="2"/>
      <c r="M478" s="29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6"/>
      <c r="H479" s="31"/>
      <c r="I479" s="45"/>
      <c r="K479" s="2"/>
      <c r="L479" s="2"/>
      <c r="M479" s="29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6"/>
      <c r="H480" s="31"/>
      <c r="I480" s="45"/>
      <c r="K480" s="2"/>
      <c r="L480" s="2"/>
      <c r="M480" s="29">
        <f>IF(B480="","",COUNTIF($D$3:D480,D480)-IF(D480="M",COUNTIF($Q$3:Q480,"M"))-IF(D480="F",COUNTIF($Q$3:Q480,"F")))</f>
      </c>
      <c r="N480" s="2">
        <f aca="true" t="shared" si="9" ref="N480:N543">A480</f>
        <v>0</v>
      </c>
    </row>
    <row r="481" spans="7:14" ht="15">
      <c r="G481" s="46"/>
      <c r="H481" s="31"/>
      <c r="I481" s="45"/>
      <c r="K481" s="2"/>
      <c r="L481" s="2"/>
      <c r="M481" s="29">
        <f>IF(B481="","",COUNTIF($D$3:D481,D481)-IF(D481="M",COUNTIF($Q$3:Q481,"M"))-IF(D481="F",COUNTIF($Q$3:Q481,"F")))</f>
      </c>
      <c r="N481" s="2">
        <f t="shared" si="9"/>
        <v>0</v>
      </c>
    </row>
    <row r="482" spans="7:14" ht="15">
      <c r="G482" s="46"/>
      <c r="H482" s="31"/>
      <c r="I482" s="45"/>
      <c r="K482" s="2"/>
      <c r="L482" s="2"/>
      <c r="M482" s="29">
        <f>IF(B482="","",COUNTIF($D$3:D482,D482)-IF(D482="M",COUNTIF($Q$3:Q482,"M"))-IF(D482="F",COUNTIF($Q$3:Q482,"F")))</f>
      </c>
      <c r="N482" s="2">
        <f t="shared" si="9"/>
        <v>0</v>
      </c>
    </row>
    <row r="483" spans="7:14" ht="15">
      <c r="G483" s="46"/>
      <c r="H483" s="31"/>
      <c r="I483" s="45"/>
      <c r="K483" s="2"/>
      <c r="L483" s="2"/>
      <c r="M483" s="29">
        <f>IF(B483="","",COUNTIF($D$3:D483,D483)-IF(D483="M",COUNTIF($Q$3:Q483,"M"))-IF(D483="F",COUNTIF($Q$3:Q483,"F")))</f>
      </c>
      <c r="N483" s="2">
        <f t="shared" si="9"/>
        <v>0</v>
      </c>
    </row>
    <row r="484" spans="7:14" ht="15">
      <c r="G484" s="46"/>
      <c r="H484" s="31"/>
      <c r="I484" s="45"/>
      <c r="K484" s="2"/>
      <c r="L484" s="2"/>
      <c r="M484" s="29">
        <f>IF(B484="","",COUNTIF($D$3:D484,D484)-IF(D484="M",COUNTIF($Q$3:Q484,"M"))-IF(D484="F",COUNTIF($Q$3:Q484,"F")))</f>
      </c>
      <c r="N484" s="2">
        <f t="shared" si="9"/>
        <v>0</v>
      </c>
    </row>
    <row r="485" spans="7:14" ht="15">
      <c r="G485" s="46"/>
      <c r="H485" s="31"/>
      <c r="I485" s="45"/>
      <c r="K485" s="2"/>
      <c r="L485" s="2"/>
      <c r="M485" s="29">
        <f>IF(B485="","",COUNTIF($D$3:D485,D485)-IF(D485="M",COUNTIF($Q$3:Q485,"M"))-IF(D485="F",COUNTIF($Q$3:Q485,"F")))</f>
      </c>
      <c r="N485" s="2">
        <f t="shared" si="9"/>
        <v>0</v>
      </c>
    </row>
    <row r="486" spans="7:14" ht="15">
      <c r="G486" s="46"/>
      <c r="H486" s="31"/>
      <c r="I486" s="45"/>
      <c r="K486" s="2"/>
      <c r="L486" s="2"/>
      <c r="M486" s="29">
        <f>IF(B486="","",COUNTIF($D$3:D486,D486)-IF(D486="M",COUNTIF($Q$3:Q486,"M"))-IF(D486="F",COUNTIF($Q$3:Q486,"F")))</f>
      </c>
      <c r="N486" s="2">
        <f t="shared" si="9"/>
        <v>0</v>
      </c>
    </row>
    <row r="487" spans="7:14" ht="15">
      <c r="G487" s="46"/>
      <c r="H487" s="31"/>
      <c r="I487" s="45"/>
      <c r="K487" s="2"/>
      <c r="L487" s="2"/>
      <c r="M487" s="29">
        <f>IF(B487="","",COUNTIF($D$3:D487,D487)-IF(D487="M",COUNTIF($Q$3:Q487,"M"))-IF(D487="F",COUNTIF($Q$3:Q487,"F")))</f>
      </c>
      <c r="N487" s="2">
        <f t="shared" si="9"/>
        <v>0</v>
      </c>
    </row>
    <row r="488" spans="7:14" ht="15">
      <c r="G488" s="46"/>
      <c r="H488" s="31"/>
      <c r="I488" s="45"/>
      <c r="K488" s="2"/>
      <c r="L488" s="2"/>
      <c r="M488" s="29">
        <f>IF(B488="","",COUNTIF($D$3:D488,D488)-IF(D488="M",COUNTIF($Q$3:Q488,"M"))-IF(D488="F",COUNTIF($Q$3:Q488,"F")))</f>
      </c>
      <c r="N488" s="2">
        <f t="shared" si="9"/>
        <v>0</v>
      </c>
    </row>
    <row r="489" spans="7:14" ht="15">
      <c r="G489" s="46"/>
      <c r="H489" s="31"/>
      <c r="I489" s="45"/>
      <c r="K489" s="2"/>
      <c r="L489" s="2"/>
      <c r="M489" s="29">
        <f>IF(B489="","",COUNTIF($D$3:D489,D489)-IF(D489="M",COUNTIF($Q$3:Q489,"M"))-IF(D489="F",COUNTIF($Q$3:Q489,"F")))</f>
      </c>
      <c r="N489" s="2">
        <f t="shared" si="9"/>
        <v>0</v>
      </c>
    </row>
    <row r="490" spans="7:14" ht="15">
      <c r="G490" s="46"/>
      <c r="H490" s="31"/>
      <c r="I490" s="45"/>
      <c r="K490" s="2"/>
      <c r="L490" s="2"/>
      <c r="M490" s="29">
        <f>IF(B490="","",COUNTIF($D$3:D490,D490)-IF(D490="M",COUNTIF($Q$3:Q490,"M"))-IF(D490="F",COUNTIF($Q$3:Q490,"F")))</f>
      </c>
      <c r="N490" s="2">
        <f t="shared" si="9"/>
        <v>0</v>
      </c>
    </row>
    <row r="491" spans="7:14" ht="15">
      <c r="G491" s="46"/>
      <c r="H491" s="31"/>
      <c r="I491" s="45"/>
      <c r="K491" s="2"/>
      <c r="L491" s="2"/>
      <c r="M491" s="29">
        <f>IF(B491="","",COUNTIF($D$3:D491,D491)-IF(D491="M",COUNTIF($Q$3:Q491,"M"))-IF(D491="F",COUNTIF($Q$3:Q491,"F")))</f>
      </c>
      <c r="N491" s="2">
        <f t="shared" si="9"/>
        <v>0</v>
      </c>
    </row>
    <row r="492" spans="7:14" ht="15">
      <c r="G492" s="46"/>
      <c r="H492" s="31"/>
      <c r="I492" s="45"/>
      <c r="K492" s="2"/>
      <c r="L492" s="2"/>
      <c r="M492" s="29">
        <f>IF(B492="","",COUNTIF($D$3:D492,D492)-IF(D492="M",COUNTIF($Q$3:Q492,"M"))-IF(D492="F",COUNTIF($Q$3:Q492,"F")))</f>
      </c>
      <c r="N492" s="2">
        <f t="shared" si="9"/>
        <v>0</v>
      </c>
    </row>
    <row r="493" spans="7:14" ht="15">
      <c r="G493" s="46"/>
      <c r="H493" s="31"/>
      <c r="I493" s="45"/>
      <c r="K493" s="2"/>
      <c r="L493" s="2"/>
      <c r="M493" s="29">
        <f>IF(B493="","",COUNTIF($D$3:D493,D493)-IF(D493="M",COUNTIF($Q$3:Q493,"M"))-IF(D493="F",COUNTIF($Q$3:Q493,"F")))</f>
      </c>
      <c r="N493" s="2">
        <f t="shared" si="9"/>
        <v>0</v>
      </c>
    </row>
    <row r="494" spans="7:14" ht="15">
      <c r="G494" s="46"/>
      <c r="H494" s="31"/>
      <c r="I494" s="45"/>
      <c r="K494" s="2"/>
      <c r="L494" s="2"/>
      <c r="M494" s="29">
        <f>IF(B494="","",COUNTIF($D$3:D494,D494)-IF(D494="M",COUNTIF($Q$3:Q494,"M"))-IF(D494="F",COUNTIF($Q$3:Q494,"F")))</f>
      </c>
      <c r="N494" s="2">
        <f t="shared" si="9"/>
        <v>0</v>
      </c>
    </row>
    <row r="495" spans="7:14" ht="15">
      <c r="G495" s="46"/>
      <c r="H495" s="31"/>
      <c r="I495" s="45"/>
      <c r="K495" s="2"/>
      <c r="L495" s="2"/>
      <c r="M495" s="29">
        <f>IF(B495="","",COUNTIF($D$3:D495,D495)-IF(D495="M",COUNTIF($Q$3:Q495,"M"))-IF(D495="F",COUNTIF($Q$3:Q495,"F")))</f>
      </c>
      <c r="N495" s="2">
        <f t="shared" si="9"/>
        <v>0</v>
      </c>
    </row>
    <row r="496" spans="7:14" ht="15">
      <c r="G496" s="46"/>
      <c r="H496" s="31"/>
      <c r="I496" s="45"/>
      <c r="K496" s="2"/>
      <c r="L496" s="2"/>
      <c r="M496" s="29">
        <f>IF(B496="","",COUNTIF($D$3:D496,D496)-IF(D496="M",COUNTIF($Q$3:Q496,"M"))-IF(D496="F",COUNTIF($Q$3:Q496,"F")))</f>
      </c>
      <c r="N496" s="2">
        <f t="shared" si="9"/>
        <v>0</v>
      </c>
    </row>
    <row r="497" spans="7:14" ht="15">
      <c r="G497" s="46"/>
      <c r="H497" s="31"/>
      <c r="I497" s="45"/>
      <c r="K497" s="2"/>
      <c r="L497" s="2"/>
      <c r="M497" s="29">
        <f>IF(B497="","",COUNTIF($D$3:D497,D497)-IF(D497="M",COUNTIF($Q$3:Q497,"M"))-IF(D497="F",COUNTIF($Q$3:Q497,"F")))</f>
      </c>
      <c r="N497" s="2">
        <f t="shared" si="9"/>
        <v>0</v>
      </c>
    </row>
    <row r="498" spans="7:14" ht="15">
      <c r="G498" s="46"/>
      <c r="H498" s="31"/>
      <c r="I498" s="45"/>
      <c r="K498" s="2"/>
      <c r="L498" s="2"/>
      <c r="M498" s="29">
        <f>IF(B498="","",COUNTIF($D$3:D498,D498)-IF(D498="M",COUNTIF($Q$3:Q498,"M"))-IF(D498="F",COUNTIF($Q$3:Q498,"F")))</f>
      </c>
      <c r="N498" s="2">
        <f t="shared" si="9"/>
        <v>0</v>
      </c>
    </row>
    <row r="499" spans="7:14" ht="15">
      <c r="G499" s="46"/>
      <c r="H499" s="31"/>
      <c r="I499" s="45"/>
      <c r="K499" s="2"/>
      <c r="L499" s="2"/>
      <c r="M499" s="29">
        <f>IF(B499="","",COUNTIF($D$3:D499,D499)-IF(D499="M",COUNTIF($Q$3:Q499,"M"))-IF(D499="F",COUNTIF($Q$3:Q499,"F")))</f>
      </c>
      <c r="N499" s="2">
        <f t="shared" si="9"/>
        <v>0</v>
      </c>
    </row>
    <row r="500" spans="7:14" ht="15">
      <c r="G500" s="46"/>
      <c r="H500" s="31"/>
      <c r="I500" s="45"/>
      <c r="K500" s="2"/>
      <c r="L500" s="2"/>
      <c r="M500" s="29">
        <f>IF(B500="","",COUNTIF($D$3:D500,D500)-IF(D500="M",COUNTIF($Q$3:Q500,"M"))-IF(D500="F",COUNTIF($Q$3:Q500,"F")))</f>
      </c>
      <c r="N500" s="2">
        <f t="shared" si="9"/>
        <v>0</v>
      </c>
    </row>
    <row r="501" spans="7:14" ht="15">
      <c r="G501" s="46"/>
      <c r="H501" s="31"/>
      <c r="I501" s="45"/>
      <c r="K501" s="2"/>
      <c r="L501" s="2"/>
      <c r="M501" s="29">
        <f>IF(B501="","",COUNTIF($D$3:D501,D501)-IF(D501="M",COUNTIF($Q$3:Q501,"M"))-IF(D501="F",COUNTIF($Q$3:Q501,"F")))</f>
      </c>
      <c r="N501" s="2">
        <f t="shared" si="9"/>
        <v>0</v>
      </c>
    </row>
    <row r="502" spans="7:14" ht="15">
      <c r="G502" s="46"/>
      <c r="H502" s="31"/>
      <c r="I502" s="45"/>
      <c r="K502" s="2"/>
      <c r="L502" s="2"/>
      <c r="M502" s="29">
        <f>IF(B502="","",COUNTIF($D$3:D502,D502)-IF(D502="M",COUNTIF($Q$3:Q502,"M"))-IF(D502="F",COUNTIF($Q$3:Q502,"F")))</f>
      </c>
      <c r="N502" s="2">
        <f t="shared" si="9"/>
        <v>0</v>
      </c>
    </row>
    <row r="503" spans="7:14" ht="15">
      <c r="G503" s="46"/>
      <c r="H503" s="31"/>
      <c r="I503" s="45"/>
      <c r="K503" s="2"/>
      <c r="L503" s="2"/>
      <c r="M503" s="29">
        <f>IF(B503="","",COUNTIF($D$3:D503,D503)-IF(D503="M",COUNTIF($Q$3:Q503,"M"))-IF(D503="F",COUNTIF($Q$3:Q503,"F")))</f>
      </c>
      <c r="N503" s="2">
        <f t="shared" si="9"/>
        <v>0</v>
      </c>
    </row>
    <row r="504" spans="7:14" ht="15">
      <c r="G504" s="46"/>
      <c r="H504" s="31"/>
      <c r="I504" s="45"/>
      <c r="K504" s="2"/>
      <c r="L504" s="2"/>
      <c r="M504" s="29">
        <f>IF(B504="","",COUNTIF($D$3:D504,D504)-IF(D504="M",COUNTIF($Q$3:Q504,"M"))-IF(D504="F",COUNTIF($Q$3:Q504,"F")))</f>
      </c>
      <c r="N504" s="2">
        <f t="shared" si="9"/>
        <v>0</v>
      </c>
    </row>
    <row r="505" spans="7:14" ht="15">
      <c r="G505" s="46"/>
      <c r="H505" s="31"/>
      <c r="I505" s="45"/>
      <c r="K505" s="2"/>
      <c r="L505" s="2"/>
      <c r="M505" s="29">
        <f>IF(B505="","",COUNTIF($D$3:D505,D505)-IF(D505="M",COUNTIF($Q$3:Q505,"M"))-IF(D505="F",COUNTIF($Q$3:Q505,"F")))</f>
      </c>
      <c r="N505" s="2">
        <f t="shared" si="9"/>
        <v>0</v>
      </c>
    </row>
    <row r="506" spans="7:14" ht="15">
      <c r="G506" s="46"/>
      <c r="H506" s="31"/>
      <c r="I506" s="45"/>
      <c r="K506" s="2"/>
      <c r="L506" s="2"/>
      <c r="M506" s="29">
        <f>IF(B506="","",COUNTIF($D$3:D506,D506)-IF(D506="M",COUNTIF($Q$3:Q506,"M"))-IF(D506="F",COUNTIF($Q$3:Q506,"F")))</f>
      </c>
      <c r="N506" s="2">
        <f t="shared" si="9"/>
        <v>0</v>
      </c>
    </row>
    <row r="507" spans="7:14" ht="15">
      <c r="G507" s="46"/>
      <c r="H507" s="31"/>
      <c r="I507" s="45"/>
      <c r="K507" s="2"/>
      <c r="L507" s="2"/>
      <c r="M507" s="29">
        <f>IF(B507="","",COUNTIF($D$3:D507,D507)-IF(D507="M",COUNTIF($Q$3:Q507,"M"))-IF(D507="F",COUNTIF($Q$3:Q507,"F")))</f>
      </c>
      <c r="N507" s="2">
        <f t="shared" si="9"/>
        <v>0</v>
      </c>
    </row>
    <row r="508" spans="7:14" ht="15">
      <c r="G508" s="46"/>
      <c r="H508" s="31"/>
      <c r="I508" s="45"/>
      <c r="K508" s="2"/>
      <c r="L508" s="2"/>
      <c r="M508" s="29">
        <f>IF(B508="","",COUNTIF($D$3:D508,D508)-IF(D508="M",COUNTIF($Q$3:Q508,"M"))-IF(D508="F",COUNTIF($Q$3:Q508,"F")))</f>
      </c>
      <c r="N508" s="2">
        <f t="shared" si="9"/>
        <v>0</v>
      </c>
    </row>
    <row r="509" spans="7:14" ht="15">
      <c r="G509" s="46"/>
      <c r="H509" s="31"/>
      <c r="I509" s="45"/>
      <c r="K509" s="2"/>
      <c r="L509" s="2"/>
      <c r="M509" s="29">
        <f>IF(B509="","",COUNTIF($D$3:D509,D509)-IF(D509="M",COUNTIF($Q$3:Q509,"M"))-IF(D509="F",COUNTIF($Q$3:Q509,"F")))</f>
      </c>
      <c r="N509" s="2">
        <f t="shared" si="9"/>
        <v>0</v>
      </c>
    </row>
    <row r="510" spans="7:14" ht="15">
      <c r="G510" s="46"/>
      <c r="H510" s="31"/>
      <c r="I510" s="45"/>
      <c r="K510" s="2"/>
      <c r="L510" s="2"/>
      <c r="M510" s="29">
        <f>IF(B510="","",COUNTIF($D$3:D510,D510)-IF(D510="M",COUNTIF($Q$3:Q510,"M"))-IF(D510="F",COUNTIF($Q$3:Q510,"F")))</f>
      </c>
      <c r="N510" s="2">
        <f t="shared" si="9"/>
        <v>0</v>
      </c>
    </row>
    <row r="511" spans="7:14" ht="15">
      <c r="G511" s="46"/>
      <c r="H511" s="31"/>
      <c r="I511" s="45"/>
      <c r="K511" s="2"/>
      <c r="L511" s="2"/>
      <c r="M511" s="29">
        <f>IF(B511="","",COUNTIF($D$3:D511,D511)-IF(D511="M",COUNTIF($Q$3:Q511,"M"))-IF(D511="F",COUNTIF($Q$3:Q511,"F")))</f>
      </c>
      <c r="N511" s="2">
        <f t="shared" si="9"/>
        <v>0</v>
      </c>
    </row>
    <row r="512" spans="7:14" ht="15">
      <c r="G512" s="46"/>
      <c r="H512" s="31"/>
      <c r="I512" s="45"/>
      <c r="K512" s="2"/>
      <c r="L512" s="2"/>
      <c r="M512" s="29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46"/>
      <c r="H513" s="31"/>
      <c r="I513" s="45"/>
      <c r="K513" s="2"/>
      <c r="L513" s="2"/>
      <c r="M513" s="29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46"/>
      <c r="H514" s="31"/>
      <c r="I514" s="45"/>
      <c r="K514" s="2"/>
      <c r="L514" s="2"/>
      <c r="M514" s="29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46"/>
      <c r="H515" s="31"/>
      <c r="I515" s="45"/>
      <c r="K515" s="2"/>
      <c r="L515" s="2"/>
      <c r="M515" s="29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46"/>
      <c r="H516" s="31"/>
      <c r="I516" s="45"/>
      <c r="K516" s="2"/>
      <c r="L516" s="2"/>
      <c r="M516" s="29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46"/>
      <c r="H517" s="31"/>
      <c r="I517" s="45"/>
      <c r="K517" s="2"/>
      <c r="L517" s="2"/>
      <c r="M517" s="29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46"/>
      <c r="H518" s="31"/>
      <c r="I518" s="45"/>
      <c r="K518" s="2"/>
      <c r="L518" s="2"/>
      <c r="M518" s="29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46"/>
      <c r="H519" s="31"/>
      <c r="I519" s="45"/>
      <c r="K519" s="2"/>
      <c r="L519" s="2"/>
      <c r="M519" s="29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46"/>
      <c r="H520" s="31"/>
      <c r="I520" s="45"/>
      <c r="K520" s="2"/>
      <c r="L520" s="2"/>
      <c r="M520" s="29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46"/>
      <c r="H521" s="31"/>
      <c r="I521" s="45"/>
      <c r="K521" s="2"/>
      <c r="L521" s="2"/>
      <c r="M521" s="29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46"/>
      <c r="H522" s="31"/>
      <c r="I522" s="45"/>
      <c r="K522" s="2"/>
      <c r="L522" s="2"/>
      <c r="M522" s="29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46"/>
      <c r="H523" s="31"/>
      <c r="I523" s="45"/>
      <c r="K523" s="2"/>
      <c r="L523" s="2"/>
      <c r="M523" s="29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46"/>
      <c r="H524" s="31"/>
      <c r="I524" s="45"/>
      <c r="K524" s="2"/>
      <c r="L524" s="2"/>
      <c r="M524" s="29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46"/>
      <c r="H525" s="31"/>
      <c r="I525" s="45"/>
      <c r="K525" s="2"/>
      <c r="L525" s="2"/>
      <c r="M525" s="29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46"/>
      <c r="H526" s="31"/>
      <c r="I526" s="45"/>
      <c r="K526" s="2"/>
      <c r="L526" s="2"/>
      <c r="M526" s="29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46"/>
      <c r="H527" s="31"/>
      <c r="I527" s="45"/>
      <c r="K527" s="2"/>
      <c r="L527" s="2"/>
      <c r="M527" s="29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46"/>
      <c r="H528" s="31"/>
      <c r="I528" s="45"/>
      <c r="K528" s="2"/>
      <c r="L528" s="2"/>
      <c r="M528" s="29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46"/>
      <c r="H529" s="31"/>
      <c r="I529" s="45"/>
      <c r="K529" s="2"/>
      <c r="L529" s="2"/>
      <c r="M529" s="29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46"/>
      <c r="H530" s="31"/>
      <c r="I530" s="45"/>
      <c r="K530" s="2"/>
      <c r="L530" s="2"/>
      <c r="M530" s="29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6"/>
      <c r="H531" s="31"/>
      <c r="I531" s="45"/>
      <c r="K531" s="2"/>
      <c r="L531" s="2"/>
      <c r="M531" s="29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6"/>
      <c r="H532" s="31"/>
      <c r="I532" s="45"/>
      <c r="K532" s="2"/>
      <c r="L532" s="2"/>
      <c r="M532" s="29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6"/>
      <c r="H533" s="31"/>
      <c r="I533" s="45"/>
      <c r="K533" s="2"/>
      <c r="L533" s="2"/>
      <c r="M533" s="29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6"/>
      <c r="H534" s="31"/>
      <c r="I534" s="45"/>
      <c r="K534" s="2"/>
      <c r="L534" s="2"/>
      <c r="M534" s="29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6"/>
      <c r="H535" s="31"/>
      <c r="I535" s="45"/>
      <c r="K535" s="2"/>
      <c r="L535" s="2"/>
      <c r="M535" s="29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6"/>
      <c r="H536" s="31"/>
      <c r="I536" s="45"/>
      <c r="K536" s="2"/>
      <c r="L536" s="2"/>
      <c r="M536" s="29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6"/>
      <c r="H537" s="31"/>
      <c r="I537" s="45"/>
      <c r="K537" s="2"/>
      <c r="L537" s="2"/>
      <c r="M537" s="29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6"/>
      <c r="H538" s="31"/>
      <c r="I538" s="45"/>
      <c r="K538" s="2"/>
      <c r="L538" s="2"/>
      <c r="M538" s="29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6"/>
      <c r="H539" s="31"/>
      <c r="I539" s="45"/>
      <c r="K539" s="2"/>
      <c r="L539" s="2"/>
      <c r="M539" s="29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6"/>
      <c r="H540" s="31"/>
      <c r="I540" s="45"/>
      <c r="K540" s="2"/>
      <c r="L540" s="2"/>
      <c r="M540" s="29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6"/>
      <c r="H541" s="31"/>
      <c r="I541" s="45"/>
      <c r="K541" s="2"/>
      <c r="L541" s="2"/>
      <c r="M541" s="29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6"/>
      <c r="H542" s="31"/>
      <c r="I542" s="45"/>
      <c r="K542" s="2"/>
      <c r="L542" s="2"/>
      <c r="M542" s="29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6"/>
      <c r="H543" s="31"/>
      <c r="I543" s="45"/>
      <c r="K543" s="2"/>
      <c r="L543" s="2"/>
      <c r="M543" s="29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6"/>
      <c r="H544" s="31"/>
      <c r="I544" s="45"/>
      <c r="K544" s="2"/>
      <c r="L544" s="2"/>
      <c r="M544" s="29">
        <f>IF(B544="","",COUNTIF($D$3:D544,D544)-IF(D544="M",COUNTIF($Q$3:Q544,"M"))-IF(D544="F",COUNTIF($Q$3:Q544,"F")))</f>
      </c>
      <c r="N544" s="2">
        <f aca="true" t="shared" si="10" ref="N544:N607">A544</f>
        <v>0</v>
      </c>
    </row>
    <row r="545" spans="7:14" ht="15">
      <c r="G545" s="46"/>
      <c r="H545" s="31"/>
      <c r="I545" s="45"/>
      <c r="K545" s="2"/>
      <c r="L545" s="2"/>
      <c r="M545" s="29">
        <f>IF(B545="","",COUNTIF($D$3:D545,D545)-IF(D545="M",COUNTIF($Q$3:Q545,"M"))-IF(D545="F",COUNTIF($Q$3:Q545,"F")))</f>
      </c>
      <c r="N545" s="2">
        <f t="shared" si="10"/>
        <v>0</v>
      </c>
    </row>
    <row r="546" spans="7:14" ht="15">
      <c r="G546" s="46"/>
      <c r="H546" s="31"/>
      <c r="I546" s="45"/>
      <c r="K546" s="2"/>
      <c r="L546" s="2"/>
      <c r="M546" s="29">
        <f>IF(B546="","",COUNTIF($D$3:D546,D546)-IF(D546="M",COUNTIF($Q$3:Q546,"M"))-IF(D546="F",COUNTIF($Q$3:Q546,"F")))</f>
      </c>
      <c r="N546" s="2">
        <f t="shared" si="10"/>
        <v>0</v>
      </c>
    </row>
    <row r="547" spans="7:14" ht="15">
      <c r="G547" s="46"/>
      <c r="H547" s="31"/>
      <c r="I547" s="45"/>
      <c r="K547" s="2"/>
      <c r="L547" s="2"/>
      <c r="M547" s="29">
        <f>IF(B547="","",COUNTIF($D$3:D547,D547)-IF(D547="M",COUNTIF($Q$3:Q547,"M"))-IF(D547="F",COUNTIF($Q$3:Q547,"F")))</f>
      </c>
      <c r="N547" s="2">
        <f t="shared" si="10"/>
        <v>0</v>
      </c>
    </row>
    <row r="548" spans="7:14" ht="15">
      <c r="G548" s="46"/>
      <c r="H548" s="31"/>
      <c r="I548" s="45"/>
      <c r="K548" s="2"/>
      <c r="L548" s="2"/>
      <c r="M548" s="29">
        <f>IF(B548="","",COUNTIF($D$3:D548,D548)-IF(D548="M",COUNTIF($Q$3:Q548,"M"))-IF(D548="F",COUNTIF($Q$3:Q548,"F")))</f>
      </c>
      <c r="N548" s="2">
        <f t="shared" si="10"/>
        <v>0</v>
      </c>
    </row>
    <row r="549" spans="7:14" ht="15">
      <c r="G549" s="46"/>
      <c r="H549" s="31"/>
      <c r="I549" s="45"/>
      <c r="K549" s="2"/>
      <c r="L549" s="2"/>
      <c r="M549" s="29">
        <f>IF(B549="","",COUNTIF($D$3:D549,D549)-IF(D549="M",COUNTIF($Q$3:Q549,"M"))-IF(D549="F",COUNTIF($Q$3:Q549,"F")))</f>
      </c>
      <c r="N549" s="2">
        <f t="shared" si="10"/>
        <v>0</v>
      </c>
    </row>
    <row r="550" spans="7:14" ht="15">
      <c r="G550" s="46"/>
      <c r="H550" s="31"/>
      <c r="I550" s="45"/>
      <c r="K550" s="2"/>
      <c r="L550" s="2"/>
      <c r="M550" s="29">
        <f>IF(B550="","",COUNTIF($D$3:D550,D550)-IF(D550="M",COUNTIF($Q$3:Q550,"M"))-IF(D550="F",COUNTIF($Q$3:Q550,"F")))</f>
      </c>
      <c r="N550" s="2">
        <f t="shared" si="10"/>
        <v>0</v>
      </c>
    </row>
    <row r="551" spans="7:14" ht="15">
      <c r="G551" s="46"/>
      <c r="H551" s="31"/>
      <c r="I551" s="45"/>
      <c r="K551" s="2"/>
      <c r="L551" s="2"/>
      <c r="M551" s="29">
        <f>IF(B551="","",COUNTIF($D$3:D551,D551)-IF(D551="M",COUNTIF($Q$3:Q551,"M"))-IF(D551="F",COUNTIF($Q$3:Q551,"F")))</f>
      </c>
      <c r="N551" s="2">
        <f t="shared" si="10"/>
        <v>0</v>
      </c>
    </row>
    <row r="552" spans="7:14" ht="15">
      <c r="G552" s="46"/>
      <c r="H552" s="31"/>
      <c r="I552" s="45"/>
      <c r="K552" s="2"/>
      <c r="L552" s="2"/>
      <c r="M552" s="29">
        <f>IF(B552="","",COUNTIF($D$3:D552,D552)-IF(D552="M",COUNTIF($Q$3:Q552,"M"))-IF(D552="F",COUNTIF($Q$3:Q552,"F")))</f>
      </c>
      <c r="N552" s="2">
        <f t="shared" si="10"/>
        <v>0</v>
      </c>
    </row>
    <row r="553" spans="7:14" ht="15">
      <c r="G553" s="46"/>
      <c r="H553" s="31"/>
      <c r="I553" s="45"/>
      <c r="K553" s="2"/>
      <c r="L553" s="2"/>
      <c r="M553" s="29">
        <f>IF(B553="","",COUNTIF($D$3:D553,D553)-IF(D553="M",COUNTIF($Q$3:Q553,"M"))-IF(D553="F",COUNTIF($Q$3:Q553,"F")))</f>
      </c>
      <c r="N553" s="2">
        <f t="shared" si="10"/>
        <v>0</v>
      </c>
    </row>
    <row r="554" spans="7:14" ht="15">
      <c r="G554" s="46"/>
      <c r="H554" s="31"/>
      <c r="I554" s="45"/>
      <c r="K554" s="2"/>
      <c r="L554" s="2"/>
      <c r="M554" s="29">
        <f>IF(B554="","",COUNTIF($D$3:D554,D554)-IF(D554="M",COUNTIF($Q$3:Q554,"M"))-IF(D554="F",COUNTIF($Q$3:Q554,"F")))</f>
      </c>
      <c r="N554" s="2">
        <f t="shared" si="10"/>
        <v>0</v>
      </c>
    </row>
    <row r="555" spans="7:14" ht="15">
      <c r="G555" s="46"/>
      <c r="H555" s="31"/>
      <c r="I555" s="45"/>
      <c r="K555" s="2"/>
      <c r="L555" s="2"/>
      <c r="M555" s="29">
        <f>IF(B555="","",COUNTIF($D$3:D555,D555)-IF(D555="M",COUNTIF($Q$3:Q555,"M"))-IF(D555="F",COUNTIF($Q$3:Q555,"F")))</f>
      </c>
      <c r="N555" s="2">
        <f t="shared" si="10"/>
        <v>0</v>
      </c>
    </row>
    <row r="556" spans="7:14" ht="15">
      <c r="G556" s="46"/>
      <c r="H556" s="31"/>
      <c r="I556" s="45"/>
      <c r="K556" s="2"/>
      <c r="L556" s="2"/>
      <c r="M556" s="29">
        <f>IF(B556="","",COUNTIF($D$3:D556,D556)-IF(D556="M",COUNTIF($Q$3:Q556,"M"))-IF(D556="F",COUNTIF($Q$3:Q556,"F")))</f>
      </c>
      <c r="N556" s="2">
        <f t="shared" si="10"/>
        <v>0</v>
      </c>
    </row>
    <row r="557" spans="7:14" ht="15">
      <c r="G557" s="46"/>
      <c r="H557" s="31"/>
      <c r="I557" s="45"/>
      <c r="K557" s="2"/>
      <c r="L557" s="2"/>
      <c r="M557" s="29">
        <f>IF(B557="","",COUNTIF($D$3:D557,D557)-IF(D557="M",COUNTIF($Q$3:Q557,"M"))-IF(D557="F",COUNTIF($Q$3:Q557,"F")))</f>
      </c>
      <c r="N557" s="2">
        <f t="shared" si="10"/>
        <v>0</v>
      </c>
    </row>
    <row r="558" spans="7:14" ht="15">
      <c r="G558" s="46"/>
      <c r="H558" s="31"/>
      <c r="I558" s="45"/>
      <c r="K558" s="2"/>
      <c r="L558" s="2"/>
      <c r="M558" s="29">
        <f>IF(B558="","",COUNTIF($D$3:D558,D558)-IF(D558="M",COUNTIF($Q$3:Q558,"M"))-IF(D558="F",COUNTIF($Q$3:Q558,"F")))</f>
      </c>
      <c r="N558" s="2">
        <f t="shared" si="10"/>
        <v>0</v>
      </c>
    </row>
    <row r="559" spans="7:14" ht="15">
      <c r="G559" s="46"/>
      <c r="H559" s="31"/>
      <c r="I559" s="45"/>
      <c r="K559" s="2"/>
      <c r="L559" s="2"/>
      <c r="M559" s="29">
        <f>IF(B559="","",COUNTIF($D$3:D559,D559)-IF(D559="M",COUNTIF($Q$3:Q559,"M"))-IF(D559="F",COUNTIF($Q$3:Q559,"F")))</f>
      </c>
      <c r="N559" s="2">
        <f t="shared" si="10"/>
        <v>0</v>
      </c>
    </row>
    <row r="560" spans="7:14" ht="15">
      <c r="G560" s="46"/>
      <c r="H560" s="31"/>
      <c r="I560" s="45"/>
      <c r="K560" s="2"/>
      <c r="L560" s="2"/>
      <c r="M560" s="29">
        <f>IF(B560="","",COUNTIF($D$3:D560,D560)-IF(D560="M",COUNTIF($Q$3:Q560,"M"))-IF(D560="F",COUNTIF($Q$3:Q560,"F")))</f>
      </c>
      <c r="N560" s="2">
        <f t="shared" si="10"/>
        <v>0</v>
      </c>
    </row>
    <row r="561" spans="7:14" ht="15">
      <c r="G561" s="46"/>
      <c r="H561" s="31"/>
      <c r="I561" s="45"/>
      <c r="K561" s="2"/>
      <c r="L561" s="2"/>
      <c r="M561" s="29">
        <f>IF(B561="","",COUNTIF($D$3:D561,D561)-IF(D561="M",COUNTIF($Q$3:Q561,"M"))-IF(D561="F",COUNTIF($Q$3:Q561,"F")))</f>
      </c>
      <c r="N561" s="2">
        <f t="shared" si="10"/>
        <v>0</v>
      </c>
    </row>
    <row r="562" spans="7:14" ht="15">
      <c r="G562" s="46"/>
      <c r="H562" s="31"/>
      <c r="I562" s="45"/>
      <c r="K562" s="2"/>
      <c r="L562" s="2"/>
      <c r="M562" s="29">
        <f>IF(B562="","",COUNTIF($D$3:D562,D562)-IF(D562="M",COUNTIF($Q$3:Q562,"M"))-IF(D562="F",COUNTIF($Q$3:Q562,"F")))</f>
      </c>
      <c r="N562" s="2">
        <f t="shared" si="10"/>
        <v>0</v>
      </c>
    </row>
    <row r="563" spans="7:14" ht="15">
      <c r="G563" s="46"/>
      <c r="H563" s="31"/>
      <c r="I563" s="45"/>
      <c r="K563" s="2"/>
      <c r="L563" s="2"/>
      <c r="M563" s="29">
        <f>IF(B563="","",COUNTIF($D$3:D563,D563)-IF(D563="M",COUNTIF($Q$3:Q563,"M"))-IF(D563="F",COUNTIF($Q$3:Q563,"F")))</f>
      </c>
      <c r="N563" s="2">
        <f t="shared" si="10"/>
        <v>0</v>
      </c>
    </row>
    <row r="564" spans="7:14" ht="15">
      <c r="G564" s="46"/>
      <c r="H564" s="31"/>
      <c r="I564" s="45"/>
      <c r="K564" s="2"/>
      <c r="L564" s="2"/>
      <c r="M564" s="29">
        <f>IF(B564="","",COUNTIF($D$3:D564,D564)-IF(D564="M",COUNTIF($Q$3:Q564,"M"))-IF(D564="F",COUNTIF($Q$3:Q564,"F")))</f>
      </c>
      <c r="N564" s="2">
        <f t="shared" si="10"/>
        <v>0</v>
      </c>
    </row>
    <row r="565" spans="7:14" ht="15">
      <c r="G565" s="46"/>
      <c r="H565" s="31"/>
      <c r="I565" s="45"/>
      <c r="K565" s="2"/>
      <c r="L565" s="2"/>
      <c r="M565" s="29">
        <f>IF(B565="","",COUNTIF($D$3:D565,D565)-IF(D565="M",COUNTIF($Q$3:Q565,"M"))-IF(D565="F",COUNTIF($Q$3:Q565,"F")))</f>
      </c>
      <c r="N565" s="2">
        <f t="shared" si="10"/>
        <v>0</v>
      </c>
    </row>
    <row r="566" spans="7:14" ht="15">
      <c r="G566" s="46"/>
      <c r="H566" s="31"/>
      <c r="I566" s="45"/>
      <c r="K566" s="2"/>
      <c r="L566" s="2"/>
      <c r="M566" s="29">
        <f>IF(B566="","",COUNTIF($D$3:D566,D566)-IF(D566="M",COUNTIF($Q$3:Q566,"M"))-IF(D566="F",COUNTIF($Q$3:Q566,"F")))</f>
      </c>
      <c r="N566" s="2">
        <f t="shared" si="10"/>
        <v>0</v>
      </c>
    </row>
    <row r="567" spans="7:14" ht="15">
      <c r="G567" s="46"/>
      <c r="H567" s="31"/>
      <c r="I567" s="45"/>
      <c r="K567" s="2"/>
      <c r="L567" s="2"/>
      <c r="M567" s="29">
        <f>IF(B567="","",COUNTIF($D$3:D567,D567)-IF(D567="M",COUNTIF($Q$3:Q567,"M"))-IF(D567="F",COUNTIF($Q$3:Q567,"F")))</f>
      </c>
      <c r="N567" s="2">
        <f t="shared" si="10"/>
        <v>0</v>
      </c>
    </row>
    <row r="568" spans="7:14" ht="15">
      <c r="G568" s="46"/>
      <c r="H568" s="31"/>
      <c r="I568" s="45"/>
      <c r="K568" s="2"/>
      <c r="L568" s="2"/>
      <c r="M568" s="29">
        <f>IF(B568="","",COUNTIF($D$3:D568,D568)-IF(D568="M",COUNTIF($Q$3:Q568,"M"))-IF(D568="F",COUNTIF($Q$3:Q568,"F")))</f>
      </c>
      <c r="N568" s="2">
        <f t="shared" si="10"/>
        <v>0</v>
      </c>
    </row>
    <row r="569" spans="7:14" ht="15">
      <c r="G569" s="46"/>
      <c r="H569" s="31"/>
      <c r="I569" s="45"/>
      <c r="K569" s="2"/>
      <c r="L569" s="2"/>
      <c r="M569" s="29">
        <f>IF(B569="","",COUNTIF($D$3:D569,D569)-IF(D569="M",COUNTIF($Q$3:Q569,"M"))-IF(D569="F",COUNTIF($Q$3:Q569,"F")))</f>
      </c>
      <c r="N569" s="2">
        <f t="shared" si="10"/>
        <v>0</v>
      </c>
    </row>
    <row r="570" spans="7:14" ht="15">
      <c r="G570" s="46"/>
      <c r="H570" s="31"/>
      <c r="I570" s="45"/>
      <c r="K570" s="2"/>
      <c r="L570" s="2"/>
      <c r="M570" s="29">
        <f>IF(B570="","",COUNTIF($D$3:D570,D570)-IF(D570="M",COUNTIF($Q$3:Q570,"M"))-IF(D570="F",COUNTIF($Q$3:Q570,"F")))</f>
      </c>
      <c r="N570" s="2">
        <f t="shared" si="10"/>
        <v>0</v>
      </c>
    </row>
    <row r="571" spans="7:14" ht="15">
      <c r="G571" s="46"/>
      <c r="H571" s="31"/>
      <c r="I571" s="45"/>
      <c r="K571" s="2"/>
      <c r="L571" s="2"/>
      <c r="M571" s="29">
        <f>IF(B571="","",COUNTIF($D$3:D571,D571)-IF(D571="M",COUNTIF($Q$3:Q571,"M"))-IF(D571="F",COUNTIF($Q$3:Q571,"F")))</f>
      </c>
      <c r="N571" s="2">
        <f t="shared" si="10"/>
        <v>0</v>
      </c>
    </row>
    <row r="572" spans="7:14" ht="15">
      <c r="G572" s="46"/>
      <c r="H572" s="31"/>
      <c r="I572" s="45"/>
      <c r="K572" s="2"/>
      <c r="L572" s="2"/>
      <c r="M572" s="29">
        <f>IF(B572="","",COUNTIF($D$3:D572,D572)-IF(D572="M",COUNTIF($Q$3:Q572,"M"))-IF(D572="F",COUNTIF($Q$3:Q572,"F")))</f>
      </c>
      <c r="N572" s="2">
        <f t="shared" si="10"/>
        <v>0</v>
      </c>
    </row>
    <row r="573" spans="7:14" ht="15">
      <c r="G573" s="46"/>
      <c r="H573" s="31"/>
      <c r="I573" s="45"/>
      <c r="K573" s="2"/>
      <c r="L573" s="2"/>
      <c r="M573" s="29">
        <f>IF(B573="","",COUNTIF($D$3:D573,D573)-IF(D573="M",COUNTIF($Q$3:Q573,"M"))-IF(D573="F",COUNTIF($Q$3:Q573,"F")))</f>
      </c>
      <c r="N573" s="2">
        <f t="shared" si="10"/>
        <v>0</v>
      </c>
    </row>
    <row r="574" spans="7:14" ht="15">
      <c r="G574" s="46"/>
      <c r="H574" s="31"/>
      <c r="I574" s="45"/>
      <c r="K574" s="2"/>
      <c r="L574" s="2"/>
      <c r="M574" s="29">
        <f>IF(B574="","",COUNTIF($D$3:D574,D574)-IF(D574="M",COUNTIF($Q$3:Q574,"M"))-IF(D574="F",COUNTIF($Q$3:Q574,"F")))</f>
      </c>
      <c r="N574" s="2">
        <f t="shared" si="10"/>
        <v>0</v>
      </c>
    </row>
    <row r="575" spans="7:14" ht="15">
      <c r="G575" s="46"/>
      <c r="H575" s="31"/>
      <c r="I575" s="45"/>
      <c r="K575" s="2"/>
      <c r="L575" s="2"/>
      <c r="M575" s="29">
        <f>IF(B575="","",COUNTIF($D$3:D575,D575)-IF(D575="M",COUNTIF($Q$3:Q575,"M"))-IF(D575="F",COUNTIF($Q$3:Q575,"F")))</f>
      </c>
      <c r="N575" s="2">
        <f t="shared" si="10"/>
        <v>0</v>
      </c>
    </row>
    <row r="576" spans="7:14" ht="15">
      <c r="G576" s="46"/>
      <c r="H576" s="31"/>
      <c r="I576" s="45"/>
      <c r="K576" s="2"/>
      <c r="L576" s="2"/>
      <c r="M576" s="29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46"/>
      <c r="H577" s="31"/>
      <c r="I577" s="45"/>
      <c r="K577" s="2"/>
      <c r="L577" s="2"/>
      <c r="M577" s="29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46"/>
      <c r="H578" s="31"/>
      <c r="I578" s="45"/>
      <c r="K578" s="2"/>
      <c r="L578" s="2"/>
      <c r="M578" s="29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46"/>
      <c r="H579" s="31"/>
      <c r="I579" s="45"/>
      <c r="K579" s="2"/>
      <c r="L579" s="2"/>
      <c r="M579" s="29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46"/>
      <c r="H580" s="31"/>
      <c r="I580" s="45"/>
      <c r="K580" s="2"/>
      <c r="L580" s="2"/>
      <c r="M580" s="29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46"/>
      <c r="H581" s="31"/>
      <c r="I581" s="45"/>
      <c r="K581" s="2"/>
      <c r="L581" s="2"/>
      <c r="M581" s="29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46"/>
      <c r="H582" s="31"/>
      <c r="I582" s="45"/>
      <c r="K582" s="2"/>
      <c r="L582" s="2"/>
      <c r="M582" s="29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46"/>
      <c r="H583" s="31"/>
      <c r="I583" s="45"/>
      <c r="K583" s="2"/>
      <c r="L583" s="2"/>
      <c r="M583" s="29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46"/>
      <c r="H584" s="31"/>
      <c r="I584" s="45"/>
      <c r="K584" s="2"/>
      <c r="L584" s="2"/>
      <c r="M584" s="29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46"/>
      <c r="H585" s="31"/>
      <c r="I585" s="45"/>
      <c r="K585" s="2"/>
      <c r="L585" s="2"/>
      <c r="M585" s="29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46"/>
      <c r="H586" s="31"/>
      <c r="I586" s="45"/>
      <c r="K586" s="2"/>
      <c r="L586" s="2"/>
      <c r="M586" s="29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46"/>
      <c r="H587" s="31"/>
      <c r="I587" s="45"/>
      <c r="K587" s="2"/>
      <c r="L587" s="2"/>
      <c r="M587" s="29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46"/>
      <c r="H588" s="31"/>
      <c r="I588" s="45"/>
      <c r="K588" s="2"/>
      <c r="L588" s="2"/>
      <c r="M588" s="29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46"/>
      <c r="H589" s="31"/>
      <c r="I589" s="45"/>
      <c r="K589" s="2"/>
      <c r="L589" s="2"/>
      <c r="M589" s="29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46"/>
      <c r="H590" s="31"/>
      <c r="I590" s="45"/>
      <c r="K590" s="2"/>
      <c r="L590" s="2"/>
      <c r="M590" s="29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46"/>
      <c r="H591" s="31"/>
      <c r="I591" s="45"/>
      <c r="K591" s="2"/>
      <c r="L591" s="2"/>
      <c r="M591" s="29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46"/>
      <c r="H592" s="31"/>
      <c r="I592" s="45"/>
      <c r="K592" s="2"/>
      <c r="L592" s="2"/>
      <c r="M592" s="29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46"/>
      <c r="H593" s="31"/>
      <c r="I593" s="45"/>
      <c r="K593" s="2"/>
      <c r="L593" s="2"/>
      <c r="M593" s="29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46"/>
      <c r="H594" s="31"/>
      <c r="I594" s="45"/>
      <c r="K594" s="2"/>
      <c r="L594" s="2"/>
      <c r="M594" s="29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6"/>
      <c r="H595" s="31"/>
      <c r="I595" s="45"/>
      <c r="K595" s="2"/>
      <c r="L595" s="2"/>
      <c r="M595" s="29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6"/>
      <c r="H596" s="31"/>
      <c r="I596" s="45"/>
      <c r="K596" s="2"/>
      <c r="L596" s="2"/>
      <c r="M596" s="29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6"/>
      <c r="H597" s="31"/>
      <c r="I597" s="45"/>
      <c r="K597" s="2"/>
      <c r="L597" s="2"/>
      <c r="M597" s="29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6"/>
      <c r="H598" s="31"/>
      <c r="I598" s="45"/>
      <c r="K598" s="2"/>
      <c r="L598" s="2"/>
      <c r="M598" s="29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6"/>
      <c r="H599" s="31"/>
      <c r="I599" s="45"/>
      <c r="K599" s="2"/>
      <c r="L599" s="2"/>
      <c r="M599" s="29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6"/>
      <c r="H600" s="31"/>
      <c r="I600" s="45"/>
      <c r="K600" s="2"/>
      <c r="L600" s="2"/>
      <c r="M600" s="29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6"/>
      <c r="H601" s="31"/>
      <c r="I601" s="45"/>
      <c r="K601" s="2"/>
      <c r="L601" s="2"/>
      <c r="M601" s="29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6"/>
      <c r="H602" s="31"/>
      <c r="I602" s="45"/>
      <c r="K602" s="2"/>
      <c r="L602" s="2"/>
      <c r="M602" s="29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6"/>
      <c r="H603" s="31"/>
      <c r="I603" s="45"/>
      <c r="K603" s="2"/>
      <c r="L603" s="2"/>
      <c r="M603" s="29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6"/>
      <c r="H604" s="31"/>
      <c r="I604" s="45"/>
      <c r="K604" s="2"/>
      <c r="L604" s="2"/>
      <c r="M604" s="29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6"/>
      <c r="H605" s="31"/>
      <c r="I605" s="45"/>
      <c r="K605" s="2"/>
      <c r="L605" s="2"/>
      <c r="M605" s="29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6"/>
      <c r="H606" s="31"/>
      <c r="I606" s="45"/>
      <c r="K606" s="2"/>
      <c r="L606" s="2"/>
      <c r="M606" s="29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6"/>
      <c r="H607" s="31"/>
      <c r="I607" s="45"/>
      <c r="K607" s="2"/>
      <c r="L607" s="2"/>
      <c r="M607" s="29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6"/>
      <c r="H608" s="31"/>
      <c r="I608" s="45"/>
      <c r="K608" s="2"/>
      <c r="L608" s="2"/>
      <c r="M608" s="29">
        <f>IF(B608="","",COUNTIF($D$3:D608,D608)-IF(D608="M",COUNTIF($Q$3:Q608,"M"))-IF(D608="F",COUNTIF($Q$3:Q608,"F")))</f>
      </c>
      <c r="N608" s="2">
        <f aca="true" t="shared" si="11" ref="N608:N671">A608</f>
        <v>0</v>
      </c>
    </row>
    <row r="609" spans="7:14" ht="15">
      <c r="G609" s="46"/>
      <c r="H609" s="31"/>
      <c r="I609" s="45"/>
      <c r="K609" s="2"/>
      <c r="L609" s="2"/>
      <c r="M609" s="29">
        <f>IF(B609="","",COUNTIF($D$3:D609,D609)-IF(D609="M",COUNTIF($Q$3:Q609,"M"))-IF(D609="F",COUNTIF($Q$3:Q609,"F")))</f>
      </c>
      <c r="N609" s="2">
        <f t="shared" si="11"/>
        <v>0</v>
      </c>
    </row>
    <row r="610" spans="7:14" ht="15">
      <c r="G610" s="46"/>
      <c r="H610" s="31"/>
      <c r="I610" s="45"/>
      <c r="K610" s="2"/>
      <c r="L610" s="2"/>
      <c r="M610" s="29">
        <f>IF(B610="","",COUNTIF($D$3:D610,D610)-IF(D610="M",COUNTIF($Q$3:Q610,"M"))-IF(D610="F",COUNTIF($Q$3:Q610,"F")))</f>
      </c>
      <c r="N610" s="2">
        <f t="shared" si="11"/>
        <v>0</v>
      </c>
    </row>
    <row r="611" spans="7:14" ht="15">
      <c r="G611" s="46"/>
      <c r="H611" s="31"/>
      <c r="I611" s="45"/>
      <c r="K611" s="2"/>
      <c r="L611" s="2"/>
      <c r="M611" s="29">
        <f>IF(B611="","",COUNTIF($D$3:D611,D611)-IF(D611="M",COUNTIF($Q$3:Q611,"M"))-IF(D611="F",COUNTIF($Q$3:Q611,"F")))</f>
      </c>
      <c r="N611" s="2">
        <f t="shared" si="11"/>
        <v>0</v>
      </c>
    </row>
    <row r="612" spans="7:14" ht="15">
      <c r="G612" s="46"/>
      <c r="H612" s="31"/>
      <c r="I612" s="45"/>
      <c r="K612" s="2"/>
      <c r="L612" s="2"/>
      <c r="M612" s="29">
        <f>IF(B612="","",COUNTIF($D$3:D612,D612)-IF(D612="M",COUNTIF($Q$3:Q612,"M"))-IF(D612="F",COUNTIF($Q$3:Q612,"F")))</f>
      </c>
      <c r="N612" s="2">
        <f t="shared" si="11"/>
        <v>0</v>
      </c>
    </row>
    <row r="613" spans="7:14" ht="15">
      <c r="G613" s="46"/>
      <c r="H613" s="31"/>
      <c r="I613" s="45"/>
      <c r="K613" s="2"/>
      <c r="L613" s="2"/>
      <c r="M613" s="29">
        <f>IF(B613="","",COUNTIF($D$3:D613,D613)-IF(D613="M",COUNTIF($Q$3:Q613,"M"))-IF(D613="F",COUNTIF($Q$3:Q613,"F")))</f>
      </c>
      <c r="N613" s="2">
        <f t="shared" si="11"/>
        <v>0</v>
      </c>
    </row>
    <row r="614" spans="7:14" ht="15">
      <c r="G614" s="46"/>
      <c r="H614" s="31"/>
      <c r="I614" s="45"/>
      <c r="K614" s="2"/>
      <c r="L614" s="2"/>
      <c r="M614" s="29">
        <f>IF(B614="","",COUNTIF($D$3:D614,D614)-IF(D614="M",COUNTIF($Q$3:Q614,"M"))-IF(D614="F",COUNTIF($Q$3:Q614,"F")))</f>
      </c>
      <c r="N614" s="2">
        <f t="shared" si="11"/>
        <v>0</v>
      </c>
    </row>
    <row r="615" spans="7:14" ht="15">
      <c r="G615" s="46"/>
      <c r="H615" s="31"/>
      <c r="I615" s="45"/>
      <c r="K615" s="2"/>
      <c r="L615" s="2"/>
      <c r="M615" s="29">
        <f>IF(B615="","",COUNTIF($D$3:D615,D615)-IF(D615="M",COUNTIF($Q$3:Q615,"M"))-IF(D615="F",COUNTIF($Q$3:Q615,"F")))</f>
      </c>
      <c r="N615" s="2">
        <f t="shared" si="11"/>
        <v>0</v>
      </c>
    </row>
    <row r="616" spans="7:14" ht="15">
      <c r="G616" s="46"/>
      <c r="H616" s="31"/>
      <c r="I616" s="45"/>
      <c r="K616" s="2"/>
      <c r="L616" s="2"/>
      <c r="M616" s="29">
        <f>IF(B616="","",COUNTIF($D$3:D616,D616)-IF(D616="M",COUNTIF($Q$3:Q616,"M"))-IF(D616="F",COUNTIF($Q$3:Q616,"F")))</f>
      </c>
      <c r="N616" s="2">
        <f t="shared" si="11"/>
        <v>0</v>
      </c>
    </row>
    <row r="617" spans="7:14" ht="15">
      <c r="G617" s="46"/>
      <c r="H617" s="31"/>
      <c r="I617" s="45"/>
      <c r="K617" s="2"/>
      <c r="L617" s="2"/>
      <c r="M617" s="29">
        <f>IF(B617="","",COUNTIF($D$3:D617,D617)-IF(D617="M",COUNTIF($Q$3:Q617,"M"))-IF(D617="F",COUNTIF($Q$3:Q617,"F")))</f>
      </c>
      <c r="N617" s="2">
        <f t="shared" si="11"/>
        <v>0</v>
      </c>
    </row>
    <row r="618" spans="7:14" ht="15">
      <c r="G618" s="46"/>
      <c r="H618" s="31"/>
      <c r="I618" s="45"/>
      <c r="K618" s="2"/>
      <c r="L618" s="2"/>
      <c r="M618" s="29">
        <f>IF(B618="","",COUNTIF($D$3:D618,D618)-IF(D618="M",COUNTIF($Q$3:Q618,"M"))-IF(D618="F",COUNTIF($Q$3:Q618,"F")))</f>
      </c>
      <c r="N618" s="2">
        <f t="shared" si="11"/>
        <v>0</v>
      </c>
    </row>
    <row r="619" spans="7:14" ht="15">
      <c r="G619" s="46"/>
      <c r="H619" s="31"/>
      <c r="I619" s="45"/>
      <c r="K619" s="2"/>
      <c r="L619" s="2"/>
      <c r="M619" s="29">
        <f>IF(B619="","",COUNTIF($D$3:D619,D619)-IF(D619="M",COUNTIF($Q$3:Q619,"M"))-IF(D619="F",COUNTIF($Q$3:Q619,"F")))</f>
      </c>
      <c r="N619" s="2">
        <f t="shared" si="11"/>
        <v>0</v>
      </c>
    </row>
    <row r="620" spans="7:14" ht="15">
      <c r="G620" s="46"/>
      <c r="H620" s="31"/>
      <c r="I620" s="45"/>
      <c r="K620" s="2"/>
      <c r="L620" s="2"/>
      <c r="M620" s="29">
        <f>IF(B620="","",COUNTIF($D$3:D620,D620)-IF(D620="M",COUNTIF($Q$3:Q620,"M"))-IF(D620="F",COUNTIF($Q$3:Q620,"F")))</f>
      </c>
      <c r="N620" s="2">
        <f t="shared" si="11"/>
        <v>0</v>
      </c>
    </row>
    <row r="621" spans="7:14" ht="15">
      <c r="G621" s="46"/>
      <c r="H621" s="31"/>
      <c r="I621" s="45"/>
      <c r="K621" s="2"/>
      <c r="L621" s="2"/>
      <c r="M621" s="29">
        <f>IF(B621="","",COUNTIF($D$3:D621,D621)-IF(D621="M",COUNTIF($Q$3:Q621,"M"))-IF(D621="F",COUNTIF($Q$3:Q621,"F")))</f>
      </c>
      <c r="N621" s="2">
        <f t="shared" si="11"/>
        <v>0</v>
      </c>
    </row>
    <row r="622" spans="7:14" ht="15">
      <c r="G622" s="46"/>
      <c r="H622" s="31"/>
      <c r="I622" s="45"/>
      <c r="K622" s="2"/>
      <c r="L622" s="2"/>
      <c r="M622" s="29">
        <f>IF(B622="","",COUNTIF($D$3:D622,D622)-IF(D622="M",COUNTIF($Q$3:Q622,"M"))-IF(D622="F",COUNTIF($Q$3:Q622,"F")))</f>
      </c>
      <c r="N622" s="2">
        <f t="shared" si="11"/>
        <v>0</v>
      </c>
    </row>
    <row r="623" spans="7:14" ht="15">
      <c r="G623" s="46"/>
      <c r="H623" s="31"/>
      <c r="I623" s="45"/>
      <c r="K623" s="2"/>
      <c r="L623" s="2"/>
      <c r="M623" s="29">
        <f>IF(B623="","",COUNTIF($D$3:D623,D623)-IF(D623="M",COUNTIF($Q$3:Q623,"M"))-IF(D623="F",COUNTIF($Q$3:Q623,"F")))</f>
      </c>
      <c r="N623" s="2">
        <f t="shared" si="11"/>
        <v>0</v>
      </c>
    </row>
    <row r="624" spans="7:14" ht="15">
      <c r="G624" s="46"/>
      <c r="H624" s="31"/>
      <c r="I624" s="45"/>
      <c r="K624" s="2"/>
      <c r="L624" s="2"/>
      <c r="M624" s="29">
        <f>IF(B624="","",COUNTIF($D$3:D624,D624)-IF(D624="M",COUNTIF($Q$3:Q624,"M"))-IF(D624="F",COUNTIF($Q$3:Q624,"F")))</f>
      </c>
      <c r="N624" s="2">
        <f t="shared" si="11"/>
        <v>0</v>
      </c>
    </row>
    <row r="625" spans="7:14" ht="15">
      <c r="G625" s="46"/>
      <c r="H625" s="31"/>
      <c r="I625" s="45"/>
      <c r="K625" s="2"/>
      <c r="L625" s="2"/>
      <c r="M625" s="29">
        <f>IF(B625="","",COUNTIF($D$3:D625,D625)-IF(D625="M",COUNTIF($Q$3:Q625,"M"))-IF(D625="F",COUNTIF($Q$3:Q625,"F")))</f>
      </c>
      <c r="N625" s="2">
        <f t="shared" si="11"/>
        <v>0</v>
      </c>
    </row>
    <row r="626" spans="7:14" ht="15">
      <c r="G626" s="46"/>
      <c r="H626" s="31"/>
      <c r="I626" s="45"/>
      <c r="K626" s="2"/>
      <c r="L626" s="2"/>
      <c r="M626" s="29">
        <f>IF(B626="","",COUNTIF($D$3:D626,D626)-IF(D626="M",COUNTIF($Q$3:Q626,"M"))-IF(D626="F",COUNTIF($Q$3:Q626,"F")))</f>
      </c>
      <c r="N626" s="2">
        <f t="shared" si="11"/>
        <v>0</v>
      </c>
    </row>
    <row r="627" spans="7:14" ht="15">
      <c r="G627" s="46"/>
      <c r="H627" s="31"/>
      <c r="I627" s="45"/>
      <c r="K627" s="2"/>
      <c r="L627" s="2"/>
      <c r="M627" s="29">
        <f>IF(B627="","",COUNTIF($D$3:D627,D627)-IF(D627="M",COUNTIF($Q$3:Q627,"M"))-IF(D627="F",COUNTIF($Q$3:Q627,"F")))</f>
      </c>
      <c r="N627" s="2">
        <f t="shared" si="11"/>
        <v>0</v>
      </c>
    </row>
    <row r="628" spans="7:14" ht="15">
      <c r="G628" s="46"/>
      <c r="H628" s="31"/>
      <c r="I628" s="45"/>
      <c r="K628" s="2"/>
      <c r="L628" s="2"/>
      <c r="M628" s="29">
        <f>IF(B628="","",COUNTIF($D$3:D628,D628)-IF(D628="M",COUNTIF($Q$3:Q628,"M"))-IF(D628="F",COUNTIF($Q$3:Q628,"F")))</f>
      </c>
      <c r="N628" s="2">
        <f t="shared" si="11"/>
        <v>0</v>
      </c>
    </row>
    <row r="629" spans="7:14" ht="15">
      <c r="G629" s="46"/>
      <c r="H629" s="31"/>
      <c r="I629" s="45"/>
      <c r="K629" s="2"/>
      <c r="L629" s="2"/>
      <c r="M629" s="29">
        <f>IF(B629="","",COUNTIF($D$3:D629,D629)-IF(D629="M",COUNTIF($Q$3:Q629,"M"))-IF(D629="F",COUNTIF($Q$3:Q629,"F")))</f>
      </c>
      <c r="N629" s="2">
        <f t="shared" si="11"/>
        <v>0</v>
      </c>
    </row>
    <row r="630" spans="7:14" ht="15">
      <c r="G630" s="46"/>
      <c r="H630" s="31"/>
      <c r="I630" s="45"/>
      <c r="K630" s="2"/>
      <c r="L630" s="2"/>
      <c r="M630" s="29">
        <f>IF(B630="","",COUNTIF($D$3:D630,D630)-IF(D630="M",COUNTIF($Q$3:Q630,"M"))-IF(D630="F",COUNTIF($Q$3:Q630,"F")))</f>
      </c>
      <c r="N630" s="2">
        <f t="shared" si="11"/>
        <v>0</v>
      </c>
    </row>
    <row r="631" spans="7:14" ht="15">
      <c r="G631" s="46"/>
      <c r="H631" s="31"/>
      <c r="I631" s="45"/>
      <c r="K631" s="2"/>
      <c r="L631" s="2"/>
      <c r="M631" s="29">
        <f>IF(B631="","",COUNTIF($D$3:D631,D631)-IF(D631="M",COUNTIF($Q$3:Q631,"M"))-IF(D631="F",COUNTIF($Q$3:Q631,"F")))</f>
      </c>
      <c r="N631" s="2">
        <f t="shared" si="11"/>
        <v>0</v>
      </c>
    </row>
    <row r="632" spans="7:14" ht="15">
      <c r="G632" s="46"/>
      <c r="H632" s="31"/>
      <c r="I632" s="45"/>
      <c r="K632" s="2"/>
      <c r="L632" s="2"/>
      <c r="M632" s="29">
        <f>IF(B632="","",COUNTIF($D$3:D632,D632)-IF(D632="M",COUNTIF($Q$3:Q632,"M"))-IF(D632="F",COUNTIF($Q$3:Q632,"F")))</f>
      </c>
      <c r="N632" s="2">
        <f t="shared" si="11"/>
        <v>0</v>
      </c>
    </row>
    <row r="633" spans="7:14" ht="15">
      <c r="G633" s="46"/>
      <c r="H633" s="31"/>
      <c r="I633" s="45"/>
      <c r="K633" s="2"/>
      <c r="L633" s="2"/>
      <c r="M633" s="29">
        <f>IF(B633="","",COUNTIF($D$3:D633,D633)-IF(D633="M",COUNTIF($Q$3:Q633,"M"))-IF(D633="F",COUNTIF($Q$3:Q633,"F")))</f>
      </c>
      <c r="N633" s="2">
        <f t="shared" si="11"/>
        <v>0</v>
      </c>
    </row>
    <row r="634" spans="7:14" ht="15">
      <c r="G634" s="46"/>
      <c r="H634" s="31"/>
      <c r="I634" s="45"/>
      <c r="K634" s="2"/>
      <c r="L634" s="2"/>
      <c r="M634" s="29">
        <f>IF(B634="","",COUNTIF($D$3:D634,D634)-IF(D634="M",COUNTIF($Q$3:Q634,"M"))-IF(D634="F",COUNTIF($Q$3:Q634,"F")))</f>
      </c>
      <c r="N634" s="2">
        <f t="shared" si="11"/>
        <v>0</v>
      </c>
    </row>
    <row r="635" spans="7:14" ht="15">
      <c r="G635" s="46"/>
      <c r="H635" s="31"/>
      <c r="I635" s="45"/>
      <c r="K635" s="2"/>
      <c r="L635" s="2"/>
      <c r="M635" s="29">
        <f>IF(B635="","",COUNTIF($D$3:D635,D635)-IF(D635="M",COUNTIF($Q$3:Q635,"M"))-IF(D635="F",COUNTIF($Q$3:Q635,"F")))</f>
      </c>
      <c r="N635" s="2">
        <f t="shared" si="11"/>
        <v>0</v>
      </c>
    </row>
    <row r="636" spans="7:14" ht="15">
      <c r="G636" s="46"/>
      <c r="H636" s="31"/>
      <c r="I636" s="45"/>
      <c r="K636" s="2"/>
      <c r="L636" s="2"/>
      <c r="M636" s="29">
        <f>IF(B636="","",COUNTIF($D$3:D636,D636)-IF(D636="M",COUNTIF($Q$3:Q636,"M"))-IF(D636="F",COUNTIF($Q$3:Q636,"F")))</f>
      </c>
      <c r="N636" s="2">
        <f t="shared" si="11"/>
        <v>0</v>
      </c>
    </row>
    <row r="637" spans="7:14" ht="15">
      <c r="G637" s="46"/>
      <c r="H637" s="31"/>
      <c r="I637" s="45"/>
      <c r="K637" s="2"/>
      <c r="L637" s="2"/>
      <c r="M637" s="29">
        <f>IF(B637="","",COUNTIF($D$3:D637,D637)-IF(D637="M",COUNTIF($Q$3:Q637,"M"))-IF(D637="F",COUNTIF($Q$3:Q637,"F")))</f>
      </c>
      <c r="N637" s="2">
        <f t="shared" si="11"/>
        <v>0</v>
      </c>
    </row>
    <row r="638" spans="7:14" ht="15">
      <c r="G638" s="46"/>
      <c r="H638" s="31"/>
      <c r="I638" s="45"/>
      <c r="K638" s="2"/>
      <c r="L638" s="2"/>
      <c r="M638" s="29">
        <f>IF(B638="","",COUNTIF($D$3:D638,D638)-IF(D638="M",COUNTIF($Q$3:Q638,"M"))-IF(D638="F",COUNTIF($Q$3:Q638,"F")))</f>
      </c>
      <c r="N638" s="2">
        <f t="shared" si="11"/>
        <v>0</v>
      </c>
    </row>
    <row r="639" spans="7:14" ht="15">
      <c r="G639" s="46"/>
      <c r="H639" s="31"/>
      <c r="I639" s="45"/>
      <c r="K639" s="2"/>
      <c r="L639" s="2"/>
      <c r="M639" s="29">
        <f>IF(B639="","",COUNTIF($D$3:D639,D639)-IF(D639="M",COUNTIF($Q$3:Q639,"M"))-IF(D639="F",COUNTIF($Q$3:Q639,"F")))</f>
      </c>
      <c r="N639" s="2">
        <f t="shared" si="11"/>
        <v>0</v>
      </c>
    </row>
    <row r="640" spans="7:14" ht="15">
      <c r="G640" s="46"/>
      <c r="H640" s="31"/>
      <c r="I640" s="45"/>
      <c r="K640" s="2"/>
      <c r="L640" s="2"/>
      <c r="M640" s="29">
        <f>IF(B640="","",COUNTIF($D$3:D640,D640)-IF(D640="M",COUNTIF($Q$3:Q640,"M"))-IF(D640="F",COUNTIF($Q$3:Q640,"F")))</f>
      </c>
      <c r="N640" s="2">
        <f t="shared" si="11"/>
        <v>0</v>
      </c>
    </row>
    <row r="641" spans="7:14" ht="15">
      <c r="G641" s="46"/>
      <c r="H641" s="31"/>
      <c r="I641" s="45"/>
      <c r="K641" s="2"/>
      <c r="L641" s="2"/>
      <c r="M641" s="29">
        <f>IF(B641="","",COUNTIF($D$3:D641,D641)-IF(D641="M",COUNTIF($Q$3:Q641,"M"))-IF(D641="F",COUNTIF($Q$3:Q641,"F")))</f>
      </c>
      <c r="N641" s="2">
        <f t="shared" si="11"/>
        <v>0</v>
      </c>
    </row>
    <row r="642" spans="7:14" ht="15">
      <c r="G642" s="46"/>
      <c r="H642" s="31"/>
      <c r="I642" s="45"/>
      <c r="K642" s="2"/>
      <c r="L642" s="2"/>
      <c r="M642" s="29">
        <f>IF(B642="","",COUNTIF($D$3:D642,D642)-IF(D642="M",COUNTIF($Q$3:Q642,"M"))-IF(D642="F",COUNTIF($Q$3:Q642,"F")))</f>
      </c>
      <c r="N642" s="2">
        <f t="shared" si="11"/>
        <v>0</v>
      </c>
    </row>
    <row r="643" spans="7:14" ht="15">
      <c r="G643" s="46"/>
      <c r="H643" s="31"/>
      <c r="I643" s="45"/>
      <c r="K643" s="2"/>
      <c r="L643" s="2"/>
      <c r="M643" s="29">
        <f>IF(B643="","",COUNTIF($D$3:D643,D643)-IF(D643="M",COUNTIF($Q$3:Q643,"M"))-IF(D643="F",COUNTIF($Q$3:Q643,"F")))</f>
      </c>
      <c r="N643" s="2">
        <f t="shared" si="11"/>
        <v>0</v>
      </c>
    </row>
    <row r="644" spans="7:14" ht="15">
      <c r="G644" s="46"/>
      <c r="H644" s="31"/>
      <c r="I644" s="45"/>
      <c r="K644" s="2"/>
      <c r="L644" s="2"/>
      <c r="M644" s="29">
        <f>IF(B644="","",COUNTIF($D$3:D644,D644)-IF(D644="M",COUNTIF($Q$3:Q644,"M"))-IF(D644="F",COUNTIF($Q$3:Q644,"F")))</f>
      </c>
      <c r="N644" s="2">
        <f t="shared" si="11"/>
        <v>0</v>
      </c>
    </row>
    <row r="645" spans="7:14" ht="15">
      <c r="G645" s="46"/>
      <c r="H645" s="31"/>
      <c r="I645" s="45"/>
      <c r="K645" s="2"/>
      <c r="L645" s="2"/>
      <c r="M645" s="29">
        <f>IF(B645="","",COUNTIF($D$3:D645,D645)-IF(D645="M",COUNTIF($Q$3:Q645,"M"))-IF(D645="F",COUNTIF($Q$3:Q645,"F")))</f>
      </c>
      <c r="N645" s="2">
        <f t="shared" si="11"/>
        <v>0</v>
      </c>
    </row>
    <row r="646" spans="7:14" ht="15">
      <c r="G646" s="46"/>
      <c r="H646" s="31"/>
      <c r="I646" s="45"/>
      <c r="K646" s="2"/>
      <c r="L646" s="2"/>
      <c r="M646" s="29">
        <f>IF(B646="","",COUNTIF($D$3:D646,D646)-IF(D646="M",COUNTIF($Q$3:Q646,"M"))-IF(D646="F",COUNTIF($Q$3:Q646,"F")))</f>
      </c>
      <c r="N646" s="2">
        <f t="shared" si="11"/>
        <v>0</v>
      </c>
    </row>
    <row r="647" spans="7:14" ht="15">
      <c r="G647" s="46"/>
      <c r="H647" s="31"/>
      <c r="I647" s="45"/>
      <c r="K647" s="2"/>
      <c r="L647" s="2"/>
      <c r="M647" s="29">
        <f>IF(B647="","",COUNTIF($D$3:D647,D647)-IF(D647="M",COUNTIF($Q$3:Q647,"M"))-IF(D647="F",COUNTIF($Q$3:Q647,"F")))</f>
      </c>
      <c r="N647" s="2">
        <f t="shared" si="11"/>
        <v>0</v>
      </c>
    </row>
    <row r="648" spans="7:14" ht="15">
      <c r="G648" s="46"/>
      <c r="H648" s="31"/>
      <c r="I648" s="45"/>
      <c r="K648" s="2"/>
      <c r="L648" s="2"/>
      <c r="M648" s="29">
        <f>IF(B648="","",COUNTIF($D$3:D648,D648)-IF(D648="M",COUNTIF($Q$3:Q648,"M"))-IF(D648="F",COUNTIF($Q$3:Q648,"F")))</f>
      </c>
      <c r="N648" s="2">
        <f t="shared" si="11"/>
        <v>0</v>
      </c>
    </row>
    <row r="649" spans="7:14" ht="15">
      <c r="G649" s="46"/>
      <c r="H649" s="31"/>
      <c r="I649" s="45"/>
      <c r="K649" s="2"/>
      <c r="L649" s="2"/>
      <c r="M649" s="29">
        <f>IF(B649="","",COUNTIF($D$3:D649,D649)-IF(D649="M",COUNTIF($Q$3:Q649,"M"))-IF(D649="F",COUNTIF($Q$3:Q649,"F")))</f>
      </c>
      <c r="N649" s="2">
        <f t="shared" si="11"/>
        <v>0</v>
      </c>
    </row>
    <row r="650" spans="7:14" ht="15">
      <c r="G650" s="46"/>
      <c r="H650" s="31"/>
      <c r="I650" s="45"/>
      <c r="K650" s="2"/>
      <c r="L650" s="2"/>
      <c r="M650" s="29">
        <f>IF(B650="","",COUNTIF($D$3:D650,D650)-IF(D650="M",COUNTIF($Q$3:Q650,"M"))-IF(D650="F",COUNTIF($Q$3:Q650,"F")))</f>
      </c>
      <c r="N650" s="2">
        <f t="shared" si="11"/>
        <v>0</v>
      </c>
    </row>
    <row r="651" spans="7:14" ht="15">
      <c r="G651" s="46"/>
      <c r="H651" s="31"/>
      <c r="I651" s="45"/>
      <c r="K651" s="2"/>
      <c r="L651" s="2"/>
      <c r="M651" s="29">
        <f>IF(B651="","",COUNTIF($D$3:D651,D651)-IF(D651="M",COUNTIF($Q$3:Q651,"M"))-IF(D651="F",COUNTIF($Q$3:Q651,"F")))</f>
      </c>
      <c r="N651" s="2">
        <f t="shared" si="11"/>
        <v>0</v>
      </c>
    </row>
    <row r="652" spans="7:14" ht="15">
      <c r="G652" s="46"/>
      <c r="H652" s="31"/>
      <c r="I652" s="45"/>
      <c r="K652" s="2"/>
      <c r="L652" s="2"/>
      <c r="M652" s="29">
        <f>IF(B652="","",COUNTIF($D$3:D652,D652)-IF(D652="M",COUNTIF($Q$3:Q652,"M"))-IF(D652="F",COUNTIF($Q$3:Q652,"F")))</f>
      </c>
      <c r="N652" s="2">
        <f t="shared" si="11"/>
        <v>0</v>
      </c>
    </row>
    <row r="653" spans="7:14" ht="15">
      <c r="G653" s="46"/>
      <c r="H653" s="31"/>
      <c r="I653" s="45"/>
      <c r="K653" s="2"/>
      <c r="L653" s="2"/>
      <c r="M653" s="29">
        <f>IF(B653="","",COUNTIF($D$3:D653,D653)-IF(D653="M",COUNTIF($Q$3:Q653,"M"))-IF(D653="F",COUNTIF($Q$3:Q653,"F")))</f>
      </c>
      <c r="N653" s="2">
        <f t="shared" si="11"/>
        <v>0</v>
      </c>
    </row>
    <row r="654" spans="7:14" ht="15">
      <c r="G654" s="46"/>
      <c r="H654" s="31"/>
      <c r="I654" s="45"/>
      <c r="K654" s="2"/>
      <c r="L654" s="2"/>
      <c r="M654" s="29">
        <f>IF(B654="","",COUNTIF($D$3:D654,D654)-IF(D654="M",COUNTIF($Q$3:Q654,"M"))-IF(D654="F",COUNTIF($Q$3:Q654,"F")))</f>
      </c>
      <c r="N654" s="2">
        <f t="shared" si="11"/>
        <v>0</v>
      </c>
    </row>
    <row r="655" spans="7:14" ht="15">
      <c r="G655" s="46"/>
      <c r="H655" s="31"/>
      <c r="I655" s="45"/>
      <c r="K655" s="2"/>
      <c r="L655" s="2"/>
      <c r="M655" s="29">
        <f>IF(B655="","",COUNTIF($D$3:D655,D655)-IF(D655="M",COUNTIF($Q$3:Q655,"M"))-IF(D655="F",COUNTIF($Q$3:Q655,"F")))</f>
      </c>
      <c r="N655" s="2">
        <f t="shared" si="11"/>
        <v>0</v>
      </c>
    </row>
    <row r="656" spans="7:14" ht="15">
      <c r="G656" s="46"/>
      <c r="H656" s="31"/>
      <c r="I656" s="45"/>
      <c r="K656" s="2"/>
      <c r="L656" s="2"/>
      <c r="M656" s="29">
        <f>IF(B656="","",COUNTIF($D$3:D656,D656)-IF(D656="M",COUNTIF($Q$3:Q656,"M"))-IF(D656="F",COUNTIF($Q$3:Q656,"F")))</f>
      </c>
      <c r="N656" s="2">
        <f t="shared" si="11"/>
        <v>0</v>
      </c>
    </row>
    <row r="657" spans="7:14" ht="15">
      <c r="G657" s="46"/>
      <c r="H657" s="31"/>
      <c r="I657" s="45"/>
      <c r="K657" s="2"/>
      <c r="L657" s="2"/>
      <c r="M657" s="29">
        <f>IF(B657="","",COUNTIF($D$3:D657,D657)-IF(D657="M",COUNTIF($Q$3:Q657,"M"))-IF(D657="F",COUNTIF($Q$3:Q657,"F")))</f>
      </c>
      <c r="N657" s="2">
        <f t="shared" si="11"/>
        <v>0</v>
      </c>
    </row>
    <row r="658" spans="7:14" ht="15">
      <c r="G658" s="46"/>
      <c r="H658" s="31"/>
      <c r="I658" s="45"/>
      <c r="K658" s="2"/>
      <c r="L658" s="2"/>
      <c r="M658" s="29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46"/>
      <c r="H659" s="31"/>
      <c r="I659" s="45"/>
      <c r="K659" s="2"/>
      <c r="L659" s="2"/>
      <c r="M659" s="29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46"/>
      <c r="H660" s="31"/>
      <c r="I660" s="45"/>
      <c r="K660" s="2"/>
      <c r="L660" s="2"/>
      <c r="M660" s="29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46"/>
      <c r="H661" s="31"/>
      <c r="I661" s="45"/>
      <c r="K661" s="2"/>
      <c r="L661" s="2"/>
      <c r="M661" s="29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46"/>
      <c r="H662" s="31"/>
      <c r="I662" s="45"/>
      <c r="K662" s="2"/>
      <c r="L662" s="2"/>
      <c r="M662" s="29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46"/>
      <c r="H663" s="31"/>
      <c r="I663" s="45"/>
      <c r="K663" s="2"/>
      <c r="L663" s="2"/>
      <c r="M663" s="29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46"/>
      <c r="H664" s="31"/>
      <c r="I664" s="45"/>
      <c r="K664" s="2"/>
      <c r="L664" s="2"/>
      <c r="M664" s="29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46"/>
      <c r="H665" s="31"/>
      <c r="I665" s="45"/>
      <c r="K665" s="2"/>
      <c r="L665" s="2"/>
      <c r="M665" s="29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46"/>
      <c r="H666" s="31"/>
      <c r="I666" s="45"/>
      <c r="K666" s="2"/>
      <c r="L666" s="2"/>
      <c r="M666" s="29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46"/>
      <c r="H667" s="31"/>
      <c r="I667" s="45"/>
      <c r="K667" s="2"/>
      <c r="L667" s="2"/>
      <c r="M667" s="29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46"/>
      <c r="H668" s="31"/>
      <c r="I668" s="45"/>
      <c r="K668" s="2"/>
      <c r="L668" s="2"/>
      <c r="M668" s="29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46"/>
      <c r="H669" s="31"/>
      <c r="I669" s="45"/>
      <c r="K669" s="2"/>
      <c r="L669" s="2"/>
      <c r="M669" s="29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46"/>
      <c r="H670" s="31"/>
      <c r="I670" s="45"/>
      <c r="K670" s="2"/>
      <c r="L670" s="2"/>
      <c r="M670" s="29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46"/>
      <c r="H671" s="31"/>
      <c r="I671" s="45"/>
      <c r="K671" s="2"/>
      <c r="L671" s="2"/>
      <c r="M671" s="29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46"/>
      <c r="H672" s="31"/>
      <c r="I672" s="45"/>
      <c r="K672" s="2"/>
      <c r="L672" s="2"/>
      <c r="M672" s="29">
        <f>IF(B672="","",COUNTIF($D$3:D672,D672)-IF(D672="M",COUNTIF($Q$3:Q672,"M"))-IF(D672="F",COUNTIF($Q$3:Q672,"F")))</f>
      </c>
      <c r="N672" s="2">
        <f aca="true" t="shared" si="12" ref="N672:N735">A672</f>
        <v>0</v>
      </c>
    </row>
    <row r="673" spans="7:14" ht="15">
      <c r="G673" s="46"/>
      <c r="H673" s="31"/>
      <c r="I673" s="45"/>
      <c r="K673" s="2"/>
      <c r="L673" s="2"/>
      <c r="M673" s="29">
        <f>IF(B673="","",COUNTIF($D$3:D673,D673)-IF(D673="M",COUNTIF($Q$3:Q673,"M"))-IF(D673="F",COUNTIF($Q$3:Q673,"F")))</f>
      </c>
      <c r="N673" s="2">
        <f t="shared" si="12"/>
        <v>0</v>
      </c>
    </row>
    <row r="674" spans="7:14" ht="15">
      <c r="G674" s="46"/>
      <c r="H674" s="31"/>
      <c r="I674" s="45"/>
      <c r="K674" s="2"/>
      <c r="L674" s="2"/>
      <c r="M674" s="29">
        <f>IF(B674="","",COUNTIF($D$3:D674,D674)-IF(D674="M",COUNTIF($Q$3:Q674,"M"))-IF(D674="F",COUNTIF($Q$3:Q674,"F")))</f>
      </c>
      <c r="N674" s="2">
        <f t="shared" si="12"/>
        <v>0</v>
      </c>
    </row>
    <row r="675" spans="7:14" ht="15">
      <c r="G675" s="46"/>
      <c r="H675" s="31"/>
      <c r="I675" s="45"/>
      <c r="K675" s="2"/>
      <c r="L675" s="2"/>
      <c r="M675" s="29">
        <f>IF(B675="","",COUNTIF($D$3:D675,D675)-IF(D675="M",COUNTIF($Q$3:Q675,"M"))-IF(D675="F",COUNTIF($Q$3:Q675,"F")))</f>
      </c>
      <c r="N675" s="2">
        <f t="shared" si="12"/>
        <v>0</v>
      </c>
    </row>
    <row r="676" spans="7:14" ht="15">
      <c r="G676" s="46"/>
      <c r="H676" s="31"/>
      <c r="I676" s="45"/>
      <c r="K676" s="2"/>
      <c r="L676" s="2"/>
      <c r="M676" s="29">
        <f>IF(B676="","",COUNTIF($D$3:D676,D676)-IF(D676="M",COUNTIF($Q$3:Q676,"M"))-IF(D676="F",COUNTIF($Q$3:Q676,"F")))</f>
      </c>
      <c r="N676" s="2">
        <f t="shared" si="12"/>
        <v>0</v>
      </c>
    </row>
    <row r="677" spans="7:14" ht="15">
      <c r="G677" s="46"/>
      <c r="H677" s="31"/>
      <c r="I677" s="45"/>
      <c r="K677" s="2"/>
      <c r="L677" s="2"/>
      <c r="M677" s="29">
        <f>IF(B677="","",COUNTIF($D$3:D677,D677)-IF(D677="M",COUNTIF($Q$3:Q677,"M"))-IF(D677="F",COUNTIF($Q$3:Q677,"F")))</f>
      </c>
      <c r="N677" s="2">
        <f t="shared" si="12"/>
        <v>0</v>
      </c>
    </row>
    <row r="678" spans="7:14" ht="15">
      <c r="G678" s="46"/>
      <c r="H678" s="31"/>
      <c r="I678" s="45"/>
      <c r="K678" s="2"/>
      <c r="L678" s="2"/>
      <c r="M678" s="29">
        <f>IF(B678="","",COUNTIF($D$3:D678,D678)-IF(D678="M",COUNTIF($Q$3:Q678,"M"))-IF(D678="F",COUNTIF($Q$3:Q678,"F")))</f>
      </c>
      <c r="N678" s="2">
        <f t="shared" si="12"/>
        <v>0</v>
      </c>
    </row>
    <row r="679" spans="7:14" ht="15">
      <c r="G679" s="46"/>
      <c r="H679" s="31"/>
      <c r="I679" s="45"/>
      <c r="K679" s="2"/>
      <c r="L679" s="2"/>
      <c r="M679" s="29">
        <f>IF(B679="","",COUNTIF($D$3:D679,D679)-IF(D679="M",COUNTIF($Q$3:Q679,"M"))-IF(D679="F",COUNTIF($Q$3:Q679,"F")))</f>
      </c>
      <c r="N679" s="2">
        <f t="shared" si="12"/>
        <v>0</v>
      </c>
    </row>
    <row r="680" spans="7:14" ht="15">
      <c r="G680" s="46"/>
      <c r="H680" s="31"/>
      <c r="I680" s="45"/>
      <c r="K680" s="2"/>
      <c r="L680" s="2"/>
      <c r="M680" s="29">
        <f>IF(B680="","",COUNTIF($D$3:D680,D680)-IF(D680="M",COUNTIF($Q$3:Q680,"M"))-IF(D680="F",COUNTIF($Q$3:Q680,"F")))</f>
      </c>
      <c r="N680" s="2">
        <f t="shared" si="12"/>
        <v>0</v>
      </c>
    </row>
    <row r="681" spans="7:14" ht="15">
      <c r="G681" s="46"/>
      <c r="H681" s="31"/>
      <c r="I681" s="45"/>
      <c r="K681" s="2"/>
      <c r="L681" s="2"/>
      <c r="M681" s="29">
        <f>IF(B681="","",COUNTIF($D$3:D681,D681)-IF(D681="M",COUNTIF($Q$3:Q681,"M"))-IF(D681="F",COUNTIF($Q$3:Q681,"F")))</f>
      </c>
      <c r="N681" s="2">
        <f t="shared" si="12"/>
        <v>0</v>
      </c>
    </row>
    <row r="682" spans="7:14" ht="15">
      <c r="G682" s="46"/>
      <c r="H682" s="31"/>
      <c r="I682" s="45"/>
      <c r="K682" s="2"/>
      <c r="L682" s="2"/>
      <c r="M682" s="29">
        <f>IF(B682="","",COUNTIF($D$3:D682,D682)-IF(D682="M",COUNTIF($Q$3:Q682,"M"))-IF(D682="F",COUNTIF($Q$3:Q682,"F")))</f>
      </c>
      <c r="N682" s="2">
        <f t="shared" si="12"/>
        <v>0</v>
      </c>
    </row>
    <row r="683" spans="7:14" ht="15">
      <c r="G683" s="46"/>
      <c r="H683" s="31"/>
      <c r="I683" s="45"/>
      <c r="K683" s="2"/>
      <c r="L683" s="2"/>
      <c r="M683" s="29">
        <f>IF(B683="","",COUNTIF($D$3:D683,D683)-IF(D683="M",COUNTIF($Q$3:Q683,"M"))-IF(D683="F",COUNTIF($Q$3:Q683,"F")))</f>
      </c>
      <c r="N683" s="2">
        <f t="shared" si="12"/>
        <v>0</v>
      </c>
    </row>
    <row r="684" spans="7:14" ht="15">
      <c r="G684" s="46"/>
      <c r="H684" s="31"/>
      <c r="I684" s="45"/>
      <c r="K684" s="2"/>
      <c r="L684" s="2"/>
      <c r="M684" s="29">
        <f>IF(B684="","",COUNTIF($D$3:D684,D684)-IF(D684="M",COUNTIF($Q$3:Q684,"M"))-IF(D684="F",COUNTIF($Q$3:Q684,"F")))</f>
      </c>
      <c r="N684" s="2">
        <f t="shared" si="12"/>
        <v>0</v>
      </c>
    </row>
    <row r="685" spans="7:14" ht="15">
      <c r="G685" s="46"/>
      <c r="H685" s="31"/>
      <c r="I685" s="45"/>
      <c r="K685" s="2"/>
      <c r="L685" s="2"/>
      <c r="M685" s="29">
        <f>IF(B685="","",COUNTIF($D$3:D685,D685)-IF(D685="M",COUNTIF($Q$3:Q685,"M"))-IF(D685="F",COUNTIF($Q$3:Q685,"F")))</f>
      </c>
      <c r="N685" s="2">
        <f t="shared" si="12"/>
        <v>0</v>
      </c>
    </row>
    <row r="686" spans="7:14" ht="15">
      <c r="G686" s="46"/>
      <c r="H686" s="31"/>
      <c r="I686" s="45"/>
      <c r="K686" s="2"/>
      <c r="L686" s="2"/>
      <c r="M686" s="29">
        <f>IF(B686="","",COUNTIF($D$3:D686,D686)-IF(D686="M",COUNTIF($Q$3:Q686,"M"))-IF(D686="F",COUNTIF($Q$3:Q686,"F")))</f>
      </c>
      <c r="N686" s="2">
        <f t="shared" si="12"/>
        <v>0</v>
      </c>
    </row>
    <row r="687" spans="7:14" ht="15">
      <c r="G687" s="46"/>
      <c r="H687" s="31"/>
      <c r="I687" s="45"/>
      <c r="K687" s="2"/>
      <c r="L687" s="2"/>
      <c r="M687" s="29">
        <f>IF(B687="","",COUNTIF($D$3:D687,D687)-IF(D687="M",COUNTIF($Q$3:Q687,"M"))-IF(D687="F",COUNTIF($Q$3:Q687,"F")))</f>
      </c>
      <c r="N687" s="2">
        <f t="shared" si="12"/>
        <v>0</v>
      </c>
    </row>
    <row r="688" spans="7:14" ht="15">
      <c r="G688" s="46"/>
      <c r="H688" s="31"/>
      <c r="I688" s="45"/>
      <c r="K688" s="2"/>
      <c r="L688" s="2"/>
      <c r="M688" s="29">
        <f>IF(B688="","",COUNTIF($D$3:D688,D688)-IF(D688="M",COUNTIF($Q$3:Q688,"M"))-IF(D688="F",COUNTIF($Q$3:Q688,"F")))</f>
      </c>
      <c r="N688" s="2">
        <f t="shared" si="12"/>
        <v>0</v>
      </c>
    </row>
    <row r="689" spans="7:14" ht="15">
      <c r="G689" s="46"/>
      <c r="H689" s="31"/>
      <c r="I689" s="45"/>
      <c r="K689" s="2"/>
      <c r="L689" s="2"/>
      <c r="M689" s="29">
        <f>IF(B689="","",COUNTIF($D$3:D689,D689)-IF(D689="M",COUNTIF($Q$3:Q689,"M"))-IF(D689="F",COUNTIF($Q$3:Q689,"F")))</f>
      </c>
      <c r="N689" s="2">
        <f t="shared" si="12"/>
        <v>0</v>
      </c>
    </row>
    <row r="690" spans="7:14" ht="15">
      <c r="G690" s="46"/>
      <c r="H690" s="31"/>
      <c r="I690" s="45"/>
      <c r="K690" s="2"/>
      <c r="L690" s="2"/>
      <c r="M690" s="29">
        <f>IF(B690="","",COUNTIF($D$3:D690,D690)-IF(D690="M",COUNTIF($Q$3:Q690,"M"))-IF(D690="F",COUNTIF($Q$3:Q690,"F")))</f>
      </c>
      <c r="N690" s="2">
        <f t="shared" si="12"/>
        <v>0</v>
      </c>
    </row>
    <row r="691" spans="7:14" ht="15">
      <c r="G691" s="46"/>
      <c r="H691" s="31"/>
      <c r="I691" s="45"/>
      <c r="K691" s="2"/>
      <c r="L691" s="2"/>
      <c r="M691" s="29">
        <f>IF(B691="","",COUNTIF($D$3:D691,D691)-IF(D691="M",COUNTIF($Q$3:Q691,"M"))-IF(D691="F",COUNTIF($Q$3:Q691,"F")))</f>
      </c>
      <c r="N691" s="2">
        <f t="shared" si="12"/>
        <v>0</v>
      </c>
    </row>
    <row r="692" spans="7:14" ht="15">
      <c r="G692" s="46"/>
      <c r="H692" s="31"/>
      <c r="I692" s="45"/>
      <c r="K692" s="2"/>
      <c r="L692" s="2"/>
      <c r="M692" s="29">
        <f>IF(B692="","",COUNTIF($D$3:D692,D692)-IF(D692="M",COUNTIF($Q$3:Q692,"M"))-IF(D692="F",COUNTIF($Q$3:Q692,"F")))</f>
      </c>
      <c r="N692" s="2">
        <f t="shared" si="12"/>
        <v>0</v>
      </c>
    </row>
    <row r="693" spans="7:14" ht="15">
      <c r="G693" s="46"/>
      <c r="H693" s="31"/>
      <c r="I693" s="45"/>
      <c r="K693" s="2"/>
      <c r="L693" s="2"/>
      <c r="M693" s="29">
        <f>IF(B693="","",COUNTIF($D$3:D693,D693)-IF(D693="M",COUNTIF($Q$3:Q693,"M"))-IF(D693="F",COUNTIF($Q$3:Q693,"F")))</f>
      </c>
      <c r="N693" s="2">
        <f t="shared" si="12"/>
        <v>0</v>
      </c>
    </row>
    <row r="694" spans="7:14" ht="15">
      <c r="G694" s="46"/>
      <c r="H694" s="31"/>
      <c r="I694" s="45"/>
      <c r="K694" s="2"/>
      <c r="L694" s="2"/>
      <c r="M694" s="29">
        <f>IF(B694="","",COUNTIF($D$3:D694,D694)-IF(D694="M",COUNTIF($Q$3:Q694,"M"))-IF(D694="F",COUNTIF($Q$3:Q694,"F")))</f>
      </c>
      <c r="N694" s="2">
        <f t="shared" si="12"/>
        <v>0</v>
      </c>
    </row>
    <row r="695" spans="7:14" ht="15">
      <c r="G695" s="46"/>
      <c r="H695" s="31"/>
      <c r="I695" s="45"/>
      <c r="K695" s="2"/>
      <c r="L695" s="2"/>
      <c r="M695" s="29">
        <f>IF(B695="","",COUNTIF($D$3:D695,D695)-IF(D695="M",COUNTIF($Q$3:Q695,"M"))-IF(D695="F",COUNTIF($Q$3:Q695,"F")))</f>
      </c>
      <c r="N695" s="2">
        <f t="shared" si="12"/>
        <v>0</v>
      </c>
    </row>
    <row r="696" spans="7:14" ht="15">
      <c r="G696" s="46"/>
      <c r="H696" s="31"/>
      <c r="I696" s="45"/>
      <c r="K696" s="2"/>
      <c r="L696" s="2"/>
      <c r="M696" s="29">
        <f>IF(B696="","",COUNTIF($D$3:D696,D696)-IF(D696="M",COUNTIF($Q$3:Q696,"M"))-IF(D696="F",COUNTIF($Q$3:Q696,"F")))</f>
      </c>
      <c r="N696" s="2">
        <f t="shared" si="12"/>
        <v>0</v>
      </c>
    </row>
    <row r="697" spans="7:14" ht="15">
      <c r="G697" s="46"/>
      <c r="H697" s="31"/>
      <c r="I697" s="45"/>
      <c r="K697" s="2"/>
      <c r="L697" s="2"/>
      <c r="M697" s="29">
        <f>IF(B697="","",COUNTIF($D$3:D697,D697)-IF(D697="M",COUNTIF($Q$3:Q697,"M"))-IF(D697="F",COUNTIF($Q$3:Q697,"F")))</f>
      </c>
      <c r="N697" s="2">
        <f t="shared" si="12"/>
        <v>0</v>
      </c>
    </row>
    <row r="698" spans="7:14" ht="15">
      <c r="G698" s="46"/>
      <c r="H698" s="31"/>
      <c r="I698" s="45"/>
      <c r="K698" s="2"/>
      <c r="L698" s="2"/>
      <c r="M698" s="29">
        <f>IF(B698="","",COUNTIF($D$3:D698,D698)-IF(D698="M",COUNTIF($Q$3:Q698,"M"))-IF(D698="F",COUNTIF($Q$3:Q698,"F")))</f>
      </c>
      <c r="N698" s="2">
        <f t="shared" si="12"/>
        <v>0</v>
      </c>
    </row>
    <row r="699" spans="7:14" ht="15">
      <c r="G699" s="46"/>
      <c r="H699" s="31"/>
      <c r="I699" s="45"/>
      <c r="K699" s="2"/>
      <c r="L699" s="2"/>
      <c r="M699" s="29">
        <f>IF(B699="","",COUNTIF($D$3:D699,D699)-IF(D699="M",COUNTIF($Q$3:Q699,"M"))-IF(D699="F",COUNTIF($Q$3:Q699,"F")))</f>
      </c>
      <c r="N699" s="2">
        <f t="shared" si="12"/>
        <v>0</v>
      </c>
    </row>
    <row r="700" spans="7:14" ht="15">
      <c r="G700" s="46"/>
      <c r="H700" s="31"/>
      <c r="I700" s="45"/>
      <c r="K700" s="2"/>
      <c r="L700" s="2"/>
      <c r="M700" s="29">
        <f>IF(B700="","",COUNTIF($D$3:D700,D700)-IF(D700="M",COUNTIF($Q$3:Q700,"M"))-IF(D700="F",COUNTIF($Q$3:Q700,"F")))</f>
      </c>
      <c r="N700" s="2">
        <f t="shared" si="12"/>
        <v>0</v>
      </c>
    </row>
    <row r="701" spans="7:14" ht="15">
      <c r="G701" s="46"/>
      <c r="H701" s="31"/>
      <c r="I701" s="45"/>
      <c r="K701" s="2"/>
      <c r="L701" s="2"/>
      <c r="M701" s="29">
        <f>IF(B701="","",COUNTIF($D$3:D701,D701)-IF(D701="M",COUNTIF($Q$3:Q701,"M"))-IF(D701="F",COUNTIF($Q$3:Q701,"F")))</f>
      </c>
      <c r="N701" s="2">
        <f t="shared" si="12"/>
        <v>0</v>
      </c>
    </row>
    <row r="702" spans="7:14" ht="15">
      <c r="G702" s="46"/>
      <c r="H702" s="31"/>
      <c r="I702" s="45"/>
      <c r="K702" s="2"/>
      <c r="L702" s="2"/>
      <c r="M702" s="29">
        <f>IF(B702="","",COUNTIF($D$3:D702,D702)-IF(D702="M",COUNTIF($Q$3:Q702,"M"))-IF(D702="F",COUNTIF($Q$3:Q702,"F")))</f>
      </c>
      <c r="N702" s="2">
        <f t="shared" si="12"/>
        <v>0</v>
      </c>
    </row>
    <row r="703" spans="7:14" ht="15">
      <c r="G703" s="46"/>
      <c r="H703" s="31"/>
      <c r="I703" s="45"/>
      <c r="K703" s="2"/>
      <c r="L703" s="2"/>
      <c r="M703" s="29">
        <f>IF(B703="","",COUNTIF($D$3:D703,D703)-IF(D703="M",COUNTIF($Q$3:Q703,"M"))-IF(D703="F",COUNTIF($Q$3:Q703,"F")))</f>
      </c>
      <c r="N703" s="2">
        <f t="shared" si="12"/>
        <v>0</v>
      </c>
    </row>
    <row r="704" spans="7:14" ht="15">
      <c r="G704" s="46"/>
      <c r="H704" s="31"/>
      <c r="I704" s="45"/>
      <c r="K704" s="2"/>
      <c r="L704" s="2"/>
      <c r="M704" s="29">
        <f>IF(B704="","",COUNTIF($D$3:D704,D704)-IF(D704="M",COUNTIF($Q$3:Q704,"M"))-IF(D704="F",COUNTIF($Q$3:Q704,"F")))</f>
      </c>
      <c r="N704" s="2">
        <f t="shared" si="12"/>
        <v>0</v>
      </c>
    </row>
    <row r="705" spans="7:14" ht="15">
      <c r="G705" s="46"/>
      <c r="H705" s="31"/>
      <c r="I705" s="45"/>
      <c r="K705" s="2"/>
      <c r="L705" s="2"/>
      <c r="M705" s="29">
        <f>IF(B705="","",COUNTIF($D$3:D705,D705)-IF(D705="M",COUNTIF($Q$3:Q705,"M"))-IF(D705="F",COUNTIF($Q$3:Q705,"F")))</f>
      </c>
      <c r="N705" s="2">
        <f t="shared" si="12"/>
        <v>0</v>
      </c>
    </row>
    <row r="706" spans="7:14" ht="15">
      <c r="G706" s="46"/>
      <c r="H706" s="31"/>
      <c r="I706" s="45"/>
      <c r="K706" s="2"/>
      <c r="L706" s="2"/>
      <c r="M706" s="29">
        <f>IF(B706="","",COUNTIF($D$3:D706,D706)-IF(D706="M",COUNTIF($Q$3:Q706,"M"))-IF(D706="F",COUNTIF($Q$3:Q706,"F")))</f>
      </c>
      <c r="N706" s="2">
        <f t="shared" si="12"/>
        <v>0</v>
      </c>
    </row>
    <row r="707" spans="7:14" ht="15">
      <c r="G707" s="46"/>
      <c r="H707" s="31"/>
      <c r="I707" s="45"/>
      <c r="K707" s="2"/>
      <c r="L707" s="2"/>
      <c r="M707" s="29">
        <f>IF(B707="","",COUNTIF($D$3:D707,D707)-IF(D707="M",COUNTIF($Q$3:Q707,"M"))-IF(D707="F",COUNTIF($Q$3:Q707,"F")))</f>
      </c>
      <c r="N707" s="2">
        <f t="shared" si="12"/>
        <v>0</v>
      </c>
    </row>
    <row r="708" spans="7:14" ht="15">
      <c r="G708" s="46"/>
      <c r="H708" s="31"/>
      <c r="I708" s="45"/>
      <c r="K708" s="2"/>
      <c r="L708" s="2"/>
      <c r="M708" s="29">
        <f>IF(B708="","",COUNTIF($D$3:D708,D708)-IF(D708="M",COUNTIF($Q$3:Q708,"M"))-IF(D708="F",COUNTIF($Q$3:Q708,"F")))</f>
      </c>
      <c r="N708" s="2">
        <f t="shared" si="12"/>
        <v>0</v>
      </c>
    </row>
    <row r="709" spans="7:14" ht="15">
      <c r="G709" s="46"/>
      <c r="H709" s="31"/>
      <c r="I709" s="45"/>
      <c r="K709" s="2"/>
      <c r="L709" s="2"/>
      <c r="M709" s="29">
        <f>IF(B709="","",COUNTIF($D$3:D709,D709)-IF(D709="M",COUNTIF($Q$3:Q709,"M"))-IF(D709="F",COUNTIF($Q$3:Q709,"F")))</f>
      </c>
      <c r="N709" s="2">
        <f t="shared" si="12"/>
        <v>0</v>
      </c>
    </row>
    <row r="710" spans="7:14" ht="15">
      <c r="G710" s="46"/>
      <c r="H710" s="31"/>
      <c r="I710" s="45"/>
      <c r="K710" s="2"/>
      <c r="L710" s="2"/>
      <c r="M710" s="29">
        <f>IF(B710="","",COUNTIF($D$3:D710,D710)-IF(D710="M",COUNTIF($Q$3:Q710,"M"))-IF(D710="F",COUNTIF($Q$3:Q710,"F")))</f>
      </c>
      <c r="N710" s="2">
        <f t="shared" si="12"/>
        <v>0</v>
      </c>
    </row>
    <row r="711" spans="7:14" ht="15">
      <c r="G711" s="46"/>
      <c r="H711" s="31"/>
      <c r="I711" s="45"/>
      <c r="K711" s="2"/>
      <c r="L711" s="2"/>
      <c r="M711" s="29">
        <f>IF(B711="","",COUNTIF($D$3:D711,D711)-IF(D711="M",COUNTIF($Q$3:Q711,"M"))-IF(D711="F",COUNTIF($Q$3:Q711,"F")))</f>
      </c>
      <c r="N711" s="2">
        <f t="shared" si="12"/>
        <v>0</v>
      </c>
    </row>
    <row r="712" spans="7:14" ht="15">
      <c r="G712" s="46"/>
      <c r="H712" s="31"/>
      <c r="I712" s="45"/>
      <c r="K712" s="2"/>
      <c r="L712" s="2"/>
      <c r="M712" s="29">
        <f>IF(B712="","",COUNTIF($D$3:D712,D712)-IF(D712="M",COUNTIF($Q$3:Q712,"M"))-IF(D712="F",COUNTIF($Q$3:Q712,"F")))</f>
      </c>
      <c r="N712" s="2">
        <f t="shared" si="12"/>
        <v>0</v>
      </c>
    </row>
    <row r="713" spans="7:14" ht="15">
      <c r="G713" s="46"/>
      <c r="H713" s="31"/>
      <c r="I713" s="45"/>
      <c r="K713" s="2"/>
      <c r="L713" s="2"/>
      <c r="M713" s="29">
        <f>IF(B713="","",COUNTIF($D$3:D713,D713)-IF(D713="M",COUNTIF($Q$3:Q713,"M"))-IF(D713="F",COUNTIF($Q$3:Q713,"F")))</f>
      </c>
      <c r="N713" s="2">
        <f t="shared" si="12"/>
        <v>0</v>
      </c>
    </row>
    <row r="714" spans="7:14" ht="15">
      <c r="G714" s="46"/>
      <c r="H714" s="31"/>
      <c r="I714" s="45"/>
      <c r="K714" s="2"/>
      <c r="L714" s="2"/>
      <c r="M714" s="29">
        <f>IF(B714="","",COUNTIF($D$3:D714,D714)-IF(D714="M",COUNTIF($Q$3:Q714,"M"))-IF(D714="F",COUNTIF($Q$3:Q714,"F")))</f>
      </c>
      <c r="N714" s="2">
        <f t="shared" si="12"/>
        <v>0</v>
      </c>
    </row>
    <row r="715" spans="7:14" ht="15">
      <c r="G715" s="46"/>
      <c r="H715" s="31"/>
      <c r="I715" s="45"/>
      <c r="K715" s="2"/>
      <c r="L715" s="2"/>
      <c r="M715" s="29">
        <f>IF(B715="","",COUNTIF($D$3:D715,D715)-IF(D715="M",COUNTIF($Q$3:Q715,"M"))-IF(D715="F",COUNTIF($Q$3:Q715,"F")))</f>
      </c>
      <c r="N715" s="2">
        <f t="shared" si="12"/>
        <v>0</v>
      </c>
    </row>
    <row r="716" spans="7:14" ht="15">
      <c r="G716" s="46"/>
      <c r="H716" s="31"/>
      <c r="I716" s="45"/>
      <c r="K716" s="2"/>
      <c r="L716" s="2"/>
      <c r="M716" s="29">
        <f>IF(B716="","",COUNTIF($D$3:D716,D716)-IF(D716="M",COUNTIF($Q$3:Q716,"M"))-IF(D716="F",COUNTIF($Q$3:Q716,"F")))</f>
      </c>
      <c r="N716" s="2">
        <f t="shared" si="12"/>
        <v>0</v>
      </c>
    </row>
    <row r="717" spans="7:14" ht="15">
      <c r="G717" s="46"/>
      <c r="H717" s="31"/>
      <c r="I717" s="45"/>
      <c r="K717" s="2"/>
      <c r="L717" s="2"/>
      <c r="M717" s="29">
        <f>IF(B717="","",COUNTIF($D$3:D717,D717)-IF(D717="M",COUNTIF($Q$3:Q717,"M"))-IF(D717="F",COUNTIF($Q$3:Q717,"F")))</f>
      </c>
      <c r="N717" s="2">
        <f t="shared" si="12"/>
        <v>0</v>
      </c>
    </row>
    <row r="718" spans="7:14" ht="15">
      <c r="G718" s="46"/>
      <c r="H718" s="31"/>
      <c r="I718" s="45"/>
      <c r="K718" s="2"/>
      <c r="L718" s="2"/>
      <c r="M718" s="29">
        <f>IF(B718="","",COUNTIF($D$3:D718,D718)-IF(D718="M",COUNTIF($Q$3:Q718,"M"))-IF(D718="F",COUNTIF($Q$3:Q718,"F")))</f>
      </c>
      <c r="N718" s="2">
        <f t="shared" si="12"/>
        <v>0</v>
      </c>
    </row>
    <row r="719" spans="7:14" ht="15">
      <c r="G719" s="46"/>
      <c r="H719" s="31"/>
      <c r="I719" s="45"/>
      <c r="K719" s="2"/>
      <c r="L719" s="2"/>
      <c r="M719" s="29">
        <f>IF(B719="","",COUNTIF($D$3:D719,D719)-IF(D719="M",COUNTIF($Q$3:Q719,"M"))-IF(D719="F",COUNTIF($Q$3:Q719,"F")))</f>
      </c>
      <c r="N719" s="2">
        <f t="shared" si="12"/>
        <v>0</v>
      </c>
    </row>
    <row r="720" spans="7:14" ht="15">
      <c r="G720" s="46"/>
      <c r="H720" s="31"/>
      <c r="I720" s="45"/>
      <c r="K720" s="2"/>
      <c r="L720" s="2"/>
      <c r="M720" s="29">
        <f>IF(B720="","",COUNTIF($D$3:D720,D720)-IF(D720="M",COUNTIF($Q$3:Q720,"M"))-IF(D720="F",COUNTIF($Q$3:Q720,"F")))</f>
      </c>
      <c r="N720" s="2">
        <f t="shared" si="12"/>
        <v>0</v>
      </c>
    </row>
    <row r="721" spans="7:14" ht="15">
      <c r="G721" s="46"/>
      <c r="H721" s="31"/>
      <c r="I721" s="45"/>
      <c r="K721" s="2"/>
      <c r="L721" s="2"/>
      <c r="M721" s="29">
        <f>IF(B721="","",COUNTIF($D$3:D721,D721)-IF(D721="M",COUNTIF($Q$3:Q721,"M"))-IF(D721="F",COUNTIF($Q$3:Q721,"F")))</f>
      </c>
      <c r="N721" s="2">
        <f t="shared" si="12"/>
        <v>0</v>
      </c>
    </row>
    <row r="722" spans="7:14" ht="15">
      <c r="G722" s="46"/>
      <c r="H722" s="31"/>
      <c r="I722" s="45"/>
      <c r="K722" s="2"/>
      <c r="L722" s="2"/>
      <c r="M722" s="29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46"/>
      <c r="H723" s="31"/>
      <c r="I723" s="45"/>
      <c r="K723" s="2"/>
      <c r="L723" s="2"/>
      <c r="M723" s="29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46"/>
      <c r="H724" s="31"/>
      <c r="I724" s="45"/>
      <c r="K724" s="2"/>
      <c r="L724" s="2"/>
      <c r="M724" s="29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46"/>
      <c r="H725" s="31"/>
      <c r="I725" s="45"/>
      <c r="K725" s="2"/>
      <c r="L725" s="2"/>
      <c r="M725" s="29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46"/>
      <c r="H726" s="31"/>
      <c r="I726" s="45"/>
      <c r="K726" s="2"/>
      <c r="L726" s="2"/>
      <c r="M726" s="29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46"/>
      <c r="H727" s="31"/>
      <c r="I727" s="45"/>
      <c r="K727" s="2"/>
      <c r="L727" s="2"/>
      <c r="M727" s="29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46"/>
      <c r="H728" s="31"/>
      <c r="I728" s="45"/>
      <c r="K728" s="2"/>
      <c r="L728" s="2"/>
      <c r="M728" s="29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46"/>
      <c r="H729" s="31"/>
      <c r="I729" s="45"/>
      <c r="K729" s="2"/>
      <c r="L729" s="2"/>
      <c r="M729" s="29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46"/>
      <c r="H730" s="31"/>
      <c r="I730" s="45"/>
      <c r="K730" s="2"/>
      <c r="L730" s="2"/>
      <c r="M730" s="29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46"/>
      <c r="H731" s="31"/>
      <c r="I731" s="45"/>
      <c r="K731" s="2"/>
      <c r="L731" s="2"/>
      <c r="M731" s="29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46"/>
      <c r="H732" s="31"/>
      <c r="I732" s="45"/>
      <c r="K732" s="2"/>
      <c r="L732" s="2"/>
      <c r="M732" s="29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46"/>
      <c r="H733" s="31"/>
      <c r="I733" s="45"/>
      <c r="K733" s="2"/>
      <c r="L733" s="2"/>
      <c r="M733" s="29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46"/>
      <c r="H734" s="31"/>
      <c r="I734" s="45"/>
      <c r="K734" s="2"/>
      <c r="L734" s="2"/>
      <c r="M734" s="29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46"/>
      <c r="H735" s="31"/>
      <c r="I735" s="45"/>
      <c r="K735" s="2"/>
      <c r="L735" s="2"/>
      <c r="M735" s="29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46"/>
      <c r="H736" s="31"/>
      <c r="I736" s="45"/>
      <c r="K736" s="2"/>
      <c r="L736" s="2"/>
      <c r="M736" s="29">
        <f>IF(B736="","",COUNTIF($D$3:D736,D736)-IF(D736="M",COUNTIF($Q$3:Q736,"M"))-IF(D736="F",COUNTIF($Q$3:Q736,"F")))</f>
      </c>
      <c r="N736" s="2">
        <f aca="true" t="shared" si="13" ref="N736:N774">A736</f>
        <v>0</v>
      </c>
    </row>
    <row r="737" spans="7:14" ht="15">
      <c r="G737" s="46"/>
      <c r="H737" s="31"/>
      <c r="I737" s="45"/>
      <c r="K737" s="2"/>
      <c r="L737" s="2"/>
      <c r="M737" s="29">
        <f>IF(B737="","",COUNTIF($D$3:D737,D737)-IF(D737="M",COUNTIF($Q$3:Q737,"M"))-IF(D737="F",COUNTIF($Q$3:Q737,"F")))</f>
      </c>
      <c r="N737" s="2">
        <f t="shared" si="13"/>
        <v>0</v>
      </c>
    </row>
    <row r="738" spans="7:14" ht="15">
      <c r="G738" s="46"/>
      <c r="H738" s="31"/>
      <c r="I738" s="45"/>
      <c r="K738" s="2"/>
      <c r="L738" s="2"/>
      <c r="M738" s="29">
        <f>IF(B738="","",COUNTIF($D$3:D738,D738)-IF(D738="M",COUNTIF($Q$3:Q738,"M"))-IF(D738="F",COUNTIF($Q$3:Q738,"F")))</f>
      </c>
      <c r="N738" s="2">
        <f t="shared" si="13"/>
        <v>0</v>
      </c>
    </row>
    <row r="739" spans="7:14" ht="15">
      <c r="G739" s="46"/>
      <c r="H739" s="31"/>
      <c r="I739" s="45"/>
      <c r="K739" s="2"/>
      <c r="L739" s="2"/>
      <c r="M739" s="29">
        <f>IF(B739="","",COUNTIF($D$3:D739,D739)-IF(D739="M",COUNTIF($Q$3:Q739,"M"))-IF(D739="F",COUNTIF($Q$3:Q739,"F")))</f>
      </c>
      <c r="N739" s="2">
        <f t="shared" si="13"/>
        <v>0</v>
      </c>
    </row>
    <row r="740" spans="7:14" ht="15">
      <c r="G740" s="46"/>
      <c r="H740" s="31"/>
      <c r="I740" s="45"/>
      <c r="K740" s="2"/>
      <c r="L740" s="2"/>
      <c r="M740" s="29">
        <f>IF(B740="","",COUNTIF($D$3:D740,D740)-IF(D740="M",COUNTIF($Q$3:Q740,"M"))-IF(D740="F",COUNTIF($Q$3:Q740,"F")))</f>
      </c>
      <c r="N740" s="2">
        <f t="shared" si="13"/>
        <v>0</v>
      </c>
    </row>
    <row r="741" spans="7:14" ht="15">
      <c r="G741" s="46"/>
      <c r="H741" s="31"/>
      <c r="I741" s="45"/>
      <c r="K741" s="2"/>
      <c r="L741" s="2"/>
      <c r="M741" s="29">
        <f>IF(B741="","",COUNTIF($D$3:D741,D741)-IF(D741="M",COUNTIF($Q$3:Q741,"M"))-IF(D741="F",COUNTIF($Q$3:Q741,"F")))</f>
      </c>
      <c r="N741" s="2">
        <f t="shared" si="13"/>
        <v>0</v>
      </c>
    </row>
    <row r="742" spans="7:14" ht="15">
      <c r="G742" s="46"/>
      <c r="H742" s="31"/>
      <c r="I742" s="45"/>
      <c r="K742" s="2"/>
      <c r="L742" s="2"/>
      <c r="M742" s="29">
        <f>IF(B742="","",COUNTIF($D$3:D742,D742)-IF(D742="M",COUNTIF($Q$3:Q742,"M"))-IF(D742="F",COUNTIF($Q$3:Q742,"F")))</f>
      </c>
      <c r="N742" s="2">
        <f t="shared" si="13"/>
        <v>0</v>
      </c>
    </row>
    <row r="743" spans="7:14" ht="15">
      <c r="G743" s="46"/>
      <c r="H743" s="31"/>
      <c r="I743" s="45"/>
      <c r="K743" s="2"/>
      <c r="L743" s="2"/>
      <c r="M743" s="29">
        <f>IF(B743="","",COUNTIF($D$3:D743,D743)-IF(D743="M",COUNTIF($Q$3:Q743,"M"))-IF(D743="F",COUNTIF($Q$3:Q743,"F")))</f>
      </c>
      <c r="N743" s="2">
        <f t="shared" si="13"/>
        <v>0</v>
      </c>
    </row>
    <row r="744" spans="7:14" ht="15">
      <c r="G744" s="46"/>
      <c r="H744" s="31"/>
      <c r="I744" s="45"/>
      <c r="K744" s="2"/>
      <c r="L744" s="2"/>
      <c r="M744" s="29">
        <f>IF(B744="","",COUNTIF($D$3:D744,D744)-IF(D744="M",COUNTIF($Q$3:Q744,"M"))-IF(D744="F",COUNTIF($Q$3:Q744,"F")))</f>
      </c>
      <c r="N744" s="2">
        <f t="shared" si="13"/>
        <v>0</v>
      </c>
    </row>
    <row r="745" spans="7:14" ht="15">
      <c r="G745" s="46"/>
      <c r="H745" s="31"/>
      <c r="I745" s="45"/>
      <c r="K745" s="2"/>
      <c r="L745" s="2"/>
      <c r="M745" s="29">
        <f>IF(B745="","",COUNTIF($D$3:D745,D745)-IF(D745="M",COUNTIF($Q$3:Q745,"M"))-IF(D745="F",COUNTIF($Q$3:Q745,"F")))</f>
      </c>
      <c r="N745" s="2">
        <f t="shared" si="13"/>
        <v>0</v>
      </c>
    </row>
    <row r="746" spans="7:14" ht="15">
      <c r="G746" s="46"/>
      <c r="H746" s="31"/>
      <c r="I746" s="45"/>
      <c r="K746" s="2"/>
      <c r="L746" s="2"/>
      <c r="M746" s="29">
        <f>IF(B746="","",COUNTIF($D$3:D746,D746)-IF(D746="M",COUNTIF($Q$3:Q746,"M"))-IF(D746="F",COUNTIF($Q$3:Q746,"F")))</f>
      </c>
      <c r="N746" s="2">
        <f t="shared" si="13"/>
        <v>0</v>
      </c>
    </row>
    <row r="747" spans="7:14" ht="15">
      <c r="G747" s="46"/>
      <c r="H747" s="31"/>
      <c r="I747" s="45"/>
      <c r="K747" s="2"/>
      <c r="L747" s="2"/>
      <c r="M747" s="29">
        <f>IF(B747="","",COUNTIF($D$3:D747,D747)-IF(D747="M",COUNTIF($Q$3:Q747,"M"))-IF(D747="F",COUNTIF($Q$3:Q747,"F")))</f>
      </c>
      <c r="N747" s="2">
        <f t="shared" si="13"/>
        <v>0</v>
      </c>
    </row>
    <row r="748" spans="7:14" ht="15">
      <c r="G748" s="46"/>
      <c r="H748" s="31"/>
      <c r="I748" s="45"/>
      <c r="K748" s="2"/>
      <c r="L748" s="2"/>
      <c r="M748" s="29">
        <f>IF(B748="","",COUNTIF($D$3:D748,D748)-IF(D748="M",COUNTIF($Q$3:Q748,"M"))-IF(D748="F",COUNTIF($Q$3:Q748,"F")))</f>
      </c>
      <c r="N748" s="2">
        <f t="shared" si="13"/>
        <v>0</v>
      </c>
    </row>
    <row r="749" spans="7:14" ht="15">
      <c r="G749" s="46"/>
      <c r="H749" s="31"/>
      <c r="I749" s="45"/>
      <c r="K749" s="2"/>
      <c r="L749" s="2"/>
      <c r="M749" s="29">
        <f>IF(B749="","",COUNTIF($D$3:D749,D749)-IF(D749="M",COUNTIF($Q$3:Q749,"M"))-IF(D749="F",COUNTIF($Q$3:Q749,"F")))</f>
      </c>
      <c r="N749" s="2">
        <f t="shared" si="13"/>
        <v>0</v>
      </c>
    </row>
    <row r="750" spans="7:14" ht="15">
      <c r="G750" s="46"/>
      <c r="H750" s="31"/>
      <c r="I750" s="45"/>
      <c r="K750" s="2"/>
      <c r="L750" s="2"/>
      <c r="M750" s="29">
        <f>IF(B750="","",COUNTIF($D$3:D750,D750)-IF(D750="M",COUNTIF($Q$3:Q750,"M"))-IF(D750="F",COUNTIF($Q$3:Q750,"F")))</f>
      </c>
      <c r="N750" s="2">
        <f t="shared" si="13"/>
        <v>0</v>
      </c>
    </row>
    <row r="751" spans="7:14" ht="15">
      <c r="G751" s="46"/>
      <c r="H751" s="31"/>
      <c r="I751" s="45"/>
      <c r="K751" s="2"/>
      <c r="L751" s="2"/>
      <c r="M751" s="29">
        <f>IF(B751="","",COUNTIF($D$3:D751,D751)-IF(D751="M",COUNTIF($Q$3:Q751,"M"))-IF(D751="F",COUNTIF($Q$3:Q751,"F")))</f>
      </c>
      <c r="N751" s="2">
        <f t="shared" si="13"/>
        <v>0</v>
      </c>
    </row>
    <row r="752" spans="7:14" ht="15">
      <c r="G752" s="46"/>
      <c r="H752" s="31"/>
      <c r="I752" s="45"/>
      <c r="K752" s="2"/>
      <c r="L752" s="2"/>
      <c r="M752" s="29">
        <f>IF(B752="","",COUNTIF($D$3:D752,D752)-IF(D752="M",COUNTIF($Q$3:Q752,"M"))-IF(D752="F",COUNTIF($Q$3:Q752,"F")))</f>
      </c>
      <c r="N752" s="2">
        <f t="shared" si="13"/>
        <v>0</v>
      </c>
    </row>
    <row r="753" spans="7:14" ht="15">
      <c r="G753" s="46"/>
      <c r="H753" s="31"/>
      <c r="I753" s="45"/>
      <c r="K753" s="2"/>
      <c r="L753" s="2"/>
      <c r="M753" s="29">
        <f>IF(B753="","",COUNTIF($D$3:D753,D753)-IF(D753="M",COUNTIF($Q$3:Q753,"M"))-IF(D753="F",COUNTIF($Q$3:Q753,"F")))</f>
      </c>
      <c r="N753" s="2">
        <f t="shared" si="13"/>
        <v>0</v>
      </c>
    </row>
    <row r="754" spans="7:14" ht="15">
      <c r="G754" s="46"/>
      <c r="H754" s="31"/>
      <c r="I754" s="45"/>
      <c r="K754" s="2"/>
      <c r="L754" s="2"/>
      <c r="M754" s="29">
        <f>IF(B754="","",COUNTIF($D$3:D754,D754)-IF(D754="M",COUNTIF($Q$3:Q754,"M"))-IF(D754="F",COUNTIF($Q$3:Q754,"F")))</f>
      </c>
      <c r="N754" s="2">
        <f t="shared" si="13"/>
        <v>0</v>
      </c>
    </row>
    <row r="755" spans="7:14" ht="15">
      <c r="G755" s="46"/>
      <c r="H755" s="31"/>
      <c r="I755" s="45"/>
      <c r="K755" s="2"/>
      <c r="L755" s="2"/>
      <c r="M755" s="29">
        <f>IF(B755="","",COUNTIF($D$3:D755,D755)-IF(D755="M",COUNTIF($Q$3:Q755,"M"))-IF(D755="F",COUNTIF($Q$3:Q755,"F")))</f>
      </c>
      <c r="N755" s="2">
        <f t="shared" si="13"/>
        <v>0</v>
      </c>
    </row>
    <row r="756" spans="7:14" ht="15">
      <c r="G756" s="46"/>
      <c r="H756" s="31"/>
      <c r="I756" s="45"/>
      <c r="K756" s="2"/>
      <c r="L756" s="2"/>
      <c r="M756" s="29">
        <f>IF(B756="","",COUNTIF($D$3:D756,D756)-IF(D756="M",COUNTIF($Q$3:Q756,"M"))-IF(D756="F",COUNTIF($Q$3:Q756,"F")))</f>
      </c>
      <c r="N756" s="2">
        <f t="shared" si="13"/>
        <v>0</v>
      </c>
    </row>
    <row r="757" spans="7:14" ht="15">
      <c r="G757" s="46"/>
      <c r="H757" s="31"/>
      <c r="I757" s="45"/>
      <c r="K757" s="2"/>
      <c r="L757" s="2"/>
      <c r="M757" s="29">
        <f>IF(B757="","",COUNTIF($D$3:D757,D757)-IF(D757="M",COUNTIF($Q$3:Q757,"M"))-IF(D757="F",COUNTIF($Q$3:Q757,"F")))</f>
      </c>
      <c r="N757" s="2">
        <f t="shared" si="13"/>
        <v>0</v>
      </c>
    </row>
    <row r="758" spans="7:14" ht="15">
      <c r="G758" s="46"/>
      <c r="H758" s="31"/>
      <c r="I758" s="45"/>
      <c r="K758" s="2"/>
      <c r="L758" s="2"/>
      <c r="M758" s="29">
        <f>IF(B758="","",COUNTIF($D$3:D758,D758)-IF(D758="M",COUNTIF($Q$3:Q758,"M"))-IF(D758="F",COUNTIF($Q$3:Q758,"F")))</f>
      </c>
      <c r="N758" s="2">
        <f t="shared" si="13"/>
        <v>0</v>
      </c>
    </row>
    <row r="759" spans="7:14" ht="15">
      <c r="G759" s="46"/>
      <c r="H759" s="31"/>
      <c r="I759" s="45"/>
      <c r="K759" s="2"/>
      <c r="L759" s="2"/>
      <c r="M759" s="29">
        <f>IF(B759="","",COUNTIF($D$3:D759,D759)-IF(D759="M",COUNTIF($Q$3:Q759,"M"))-IF(D759="F",COUNTIF($Q$3:Q759,"F")))</f>
      </c>
      <c r="N759" s="2">
        <f t="shared" si="13"/>
        <v>0</v>
      </c>
    </row>
    <row r="760" spans="7:14" ht="15">
      <c r="G760" s="46"/>
      <c r="H760" s="31"/>
      <c r="I760" s="45"/>
      <c r="K760" s="2"/>
      <c r="L760" s="2"/>
      <c r="M760" s="29">
        <f>IF(B760="","",COUNTIF($D$3:D760,D760)-IF(D760="M",COUNTIF($Q$3:Q760,"M"))-IF(D760="F",COUNTIF($Q$3:Q760,"F")))</f>
      </c>
      <c r="N760" s="2">
        <f t="shared" si="13"/>
        <v>0</v>
      </c>
    </row>
    <row r="761" spans="7:14" ht="15">
      <c r="G761" s="46"/>
      <c r="H761" s="31"/>
      <c r="I761" s="45"/>
      <c r="K761" s="2"/>
      <c r="L761" s="2"/>
      <c r="M761" s="29">
        <f>IF(B761="","",COUNTIF($D$3:D761,D761)-IF(D761="M",COUNTIF($Q$3:Q761,"M"))-IF(D761="F",COUNTIF($Q$3:Q761,"F")))</f>
      </c>
      <c r="N761" s="2">
        <f t="shared" si="13"/>
        <v>0</v>
      </c>
    </row>
    <row r="762" spans="7:14" ht="15">
      <c r="G762" s="46"/>
      <c r="H762" s="31"/>
      <c r="I762" s="45"/>
      <c r="K762" s="2"/>
      <c r="L762" s="2"/>
      <c r="M762" s="29">
        <f>IF(B762="","",COUNTIF($D$3:D762,D762)-IF(D762="M",COUNTIF($Q$3:Q762,"M"))-IF(D762="F",COUNTIF($Q$3:Q762,"F")))</f>
      </c>
      <c r="N762" s="2">
        <f t="shared" si="13"/>
        <v>0</v>
      </c>
    </row>
    <row r="763" spans="7:14" ht="15">
      <c r="G763" s="46"/>
      <c r="H763" s="31"/>
      <c r="I763" s="45"/>
      <c r="K763" s="2"/>
      <c r="L763" s="2"/>
      <c r="M763" s="29">
        <f>IF(B763="","",COUNTIF($D$3:D763,D763)-IF(D763="M",COUNTIF($Q$3:Q763,"M"))-IF(D763="F",COUNTIF($Q$3:Q763,"F")))</f>
      </c>
      <c r="N763" s="2">
        <f t="shared" si="13"/>
        <v>0</v>
      </c>
    </row>
    <row r="764" spans="7:14" ht="15">
      <c r="G764" s="46"/>
      <c r="H764" s="31"/>
      <c r="I764" s="45"/>
      <c r="K764" s="2"/>
      <c r="L764" s="2"/>
      <c r="M764" s="29">
        <f>IF(B764="","",COUNTIF($D$3:D764,D764)-IF(D764="M",COUNTIF($Q$3:Q764,"M"))-IF(D764="F",COUNTIF($Q$3:Q764,"F")))</f>
      </c>
      <c r="N764" s="2">
        <f t="shared" si="13"/>
        <v>0</v>
      </c>
    </row>
    <row r="765" spans="7:14" ht="15">
      <c r="G765" s="46"/>
      <c r="H765" s="31"/>
      <c r="I765" s="45"/>
      <c r="K765" s="2"/>
      <c r="L765" s="2"/>
      <c r="M765" s="29">
        <f>IF(B765="","",COUNTIF($D$3:D765,D765)-IF(D765="M",COUNTIF($Q$3:Q765,"M"))-IF(D765="F",COUNTIF($Q$3:Q765,"F")))</f>
      </c>
      <c r="N765" s="2">
        <f t="shared" si="13"/>
        <v>0</v>
      </c>
    </row>
    <row r="766" spans="7:14" ht="15">
      <c r="G766" s="46"/>
      <c r="H766" s="31"/>
      <c r="I766" s="45"/>
      <c r="K766" s="2"/>
      <c r="L766" s="2"/>
      <c r="M766" s="29">
        <f>IF(B766="","",COUNTIF($D$3:D766,D766)-IF(D766="M",COUNTIF($Q$3:Q766,"M"))-IF(D766="F",COUNTIF($Q$3:Q766,"F")))</f>
      </c>
      <c r="N766" s="2">
        <f t="shared" si="13"/>
        <v>0</v>
      </c>
    </row>
    <row r="767" spans="7:14" ht="15">
      <c r="G767" s="46"/>
      <c r="H767" s="31"/>
      <c r="I767" s="45"/>
      <c r="K767" s="2"/>
      <c r="L767" s="2"/>
      <c r="M767" s="29">
        <f>IF(B767="","",COUNTIF($D$3:D767,D767)-IF(D767="M",COUNTIF($Q$3:Q767,"M"))-IF(D767="F",COUNTIF($Q$3:Q767,"F")))</f>
      </c>
      <c r="N767" s="2">
        <f t="shared" si="13"/>
        <v>0</v>
      </c>
    </row>
    <row r="768" spans="7:14" ht="15">
      <c r="G768" s="46"/>
      <c r="H768" s="31"/>
      <c r="I768" s="45"/>
      <c r="K768" s="2"/>
      <c r="L768" s="2"/>
      <c r="M768" s="29">
        <f>IF(B768="","",COUNTIF($D$3:D768,D768)-IF(D768="M",COUNTIF($Q$3:Q768,"M"))-IF(D768="F",COUNTIF($Q$3:Q768,"F")))</f>
      </c>
      <c r="N768" s="2">
        <f t="shared" si="13"/>
        <v>0</v>
      </c>
    </row>
    <row r="769" spans="7:14" ht="15">
      <c r="G769" s="46"/>
      <c r="H769" s="31"/>
      <c r="I769" s="45"/>
      <c r="K769" s="2"/>
      <c r="L769" s="2"/>
      <c r="M769" s="29">
        <f>IF(B769="","",COUNTIF($D$3:D769,D769)-IF(D769="M",COUNTIF($Q$3:Q769,"M"))-IF(D769="F",COUNTIF($Q$3:Q769,"F")))</f>
      </c>
      <c r="N769" s="2">
        <f t="shared" si="13"/>
        <v>0</v>
      </c>
    </row>
    <row r="770" spans="7:14" ht="15">
      <c r="G770" s="46"/>
      <c r="H770" s="31"/>
      <c r="I770" s="45"/>
      <c r="K770" s="2"/>
      <c r="L770" s="2"/>
      <c r="M770" s="29">
        <f>IF(B770="","",COUNTIF($D$3:D770,D770)-IF(D770="M",COUNTIF($Q$3:Q770,"M"))-IF(D770="F",COUNTIF($Q$3:Q770,"F")))</f>
      </c>
      <c r="N770" s="2">
        <f t="shared" si="13"/>
        <v>0</v>
      </c>
    </row>
    <row r="771" spans="7:14" ht="15">
      <c r="G771" s="46"/>
      <c r="H771" s="31"/>
      <c r="I771" s="45"/>
      <c r="K771" s="2"/>
      <c r="L771" s="2"/>
      <c r="M771" s="29">
        <f>IF(B771="","",COUNTIF($D$3:D771,D771)-IF(D771="M",COUNTIF($Q$3:Q771,"M"))-IF(D771="F",COUNTIF($Q$3:Q771,"F")))</f>
      </c>
      <c r="N771" s="2">
        <f t="shared" si="13"/>
        <v>0</v>
      </c>
    </row>
    <row r="772" spans="7:14" ht="15">
      <c r="G772" s="46"/>
      <c r="H772" s="31"/>
      <c r="I772" s="45"/>
      <c r="K772" s="2"/>
      <c r="L772" s="2"/>
      <c r="M772" s="29">
        <f>IF(B772="","",COUNTIF($D$3:D772,D772)-IF(D772="M",COUNTIF($Q$3:Q772,"M"))-IF(D772="F",COUNTIF($Q$3:Q772,"F")))</f>
      </c>
      <c r="N772" s="2">
        <f t="shared" si="13"/>
        <v>0</v>
      </c>
    </row>
    <row r="773" spans="7:14" ht="15">
      <c r="G773" s="46"/>
      <c r="H773" s="31"/>
      <c r="I773" s="45"/>
      <c r="K773" s="2"/>
      <c r="L773" s="2"/>
      <c r="M773" s="29">
        <f>IF(B773="","",COUNTIF($D$3:D773,D773)-IF(D773="M",COUNTIF($Q$3:Q773,"M"))-IF(D773="F",COUNTIF($Q$3:Q773,"F")))</f>
      </c>
      <c r="N773" s="2">
        <f t="shared" si="13"/>
        <v>0</v>
      </c>
    </row>
    <row r="774" spans="7:14" ht="15">
      <c r="G774" s="46"/>
      <c r="H774" s="31"/>
      <c r="I774" s="45"/>
      <c r="K774" s="2"/>
      <c r="L774" s="2"/>
      <c r="M774" s="29">
        <f>IF(B774="","",COUNTIF($D$3:D774,D774)-IF(D774="M",COUNTIF($Q$3:Q774,"M"))-IF(D774="F",COUNTIF($Q$3:Q774,"F")))</f>
      </c>
      <c r="N774" s="2">
        <f t="shared" si="13"/>
        <v>0</v>
      </c>
    </row>
    <row r="775" spans="8:12" ht="15">
      <c r="H775" s="31"/>
      <c r="I775" s="31"/>
      <c r="K775" s="2"/>
      <c r="L775" s="2"/>
    </row>
    <row r="776" spans="8:12" ht="15">
      <c r="H776" s="31"/>
      <c r="I776" s="31"/>
      <c r="K776" s="2"/>
      <c r="L776" s="2"/>
    </row>
    <row r="777" spans="8:12" ht="15">
      <c r="H777" s="31"/>
      <c r="I777" s="31"/>
      <c r="K777" s="2"/>
      <c r="L777" s="2"/>
    </row>
    <row r="778" spans="8:12" ht="15">
      <c r="H778" s="31"/>
      <c r="I778" s="31"/>
      <c r="K778" s="2"/>
      <c r="L778" s="2"/>
    </row>
    <row r="779" spans="8:12" ht="15">
      <c r="H779" s="31"/>
      <c r="I779" s="31"/>
      <c r="K779" s="2"/>
      <c r="L779" s="2"/>
    </row>
    <row r="780" spans="8:12" ht="15">
      <c r="H780" s="31"/>
      <c r="I780" s="31"/>
      <c r="K780" s="2"/>
      <c r="L780" s="2"/>
    </row>
    <row r="781" spans="8:12" ht="15">
      <c r="H781" s="31"/>
      <c r="I781" s="31"/>
      <c r="K781" s="2"/>
      <c r="L781" s="2"/>
    </row>
    <row r="782" spans="8:12" ht="15">
      <c r="H782" s="31"/>
      <c r="I782" s="31"/>
      <c r="K782" s="2"/>
      <c r="L782" s="2"/>
    </row>
    <row r="783" spans="8:12" ht="15">
      <c r="H783" s="31"/>
      <c r="I783" s="31"/>
      <c r="K783" s="2"/>
      <c r="L783" s="2"/>
    </row>
    <row r="784" spans="8:12" ht="15">
      <c r="H784" s="31"/>
      <c r="I784" s="31"/>
      <c r="K784" s="2"/>
      <c r="L784" s="2"/>
    </row>
    <row r="785" spans="8:12" ht="15">
      <c r="H785" s="31"/>
      <c r="I785" s="31"/>
      <c r="K785" s="2"/>
      <c r="L785" s="2"/>
    </row>
    <row r="786" spans="8:12" ht="15">
      <c r="H786" s="31"/>
      <c r="I786" s="31"/>
      <c r="K786" s="2"/>
      <c r="L786" s="2"/>
    </row>
    <row r="787" spans="8:12" ht="15">
      <c r="H787" s="31"/>
      <c r="I787" s="31"/>
      <c r="K787" s="2"/>
      <c r="L787" s="2"/>
    </row>
    <row r="788" spans="8:12" ht="15">
      <c r="H788" s="31"/>
      <c r="I788" s="31"/>
      <c r="K788" s="2"/>
      <c r="L788" s="2"/>
    </row>
    <row r="789" spans="8:12" ht="15">
      <c r="H789" s="31"/>
      <c r="I789" s="31"/>
      <c r="K789" s="2"/>
      <c r="L789" s="2"/>
    </row>
    <row r="790" spans="8:12" ht="15">
      <c r="H790" s="31"/>
      <c r="I790" s="31"/>
      <c r="K790" s="2"/>
      <c r="L790" s="2"/>
    </row>
    <row r="791" spans="8:12" ht="15">
      <c r="H791" s="31"/>
      <c r="I791" s="31"/>
      <c r="K791" s="2"/>
      <c r="L791" s="2"/>
    </row>
    <row r="792" spans="8:12" ht="15">
      <c r="H792" s="31"/>
      <c r="I792" s="31"/>
      <c r="K792" s="2"/>
      <c r="L792" s="2"/>
    </row>
    <row r="793" spans="8:12" ht="15">
      <c r="H793" s="31"/>
      <c r="I793" s="31"/>
      <c r="K793" s="2"/>
      <c r="L793" s="2"/>
    </row>
    <row r="794" spans="8:12" ht="15">
      <c r="H794" s="31"/>
      <c r="I794" s="31"/>
      <c r="K794" s="2"/>
      <c r="L794" s="2"/>
    </row>
    <row r="795" spans="8:12" ht="15">
      <c r="H795" s="31"/>
      <c r="I795" s="31"/>
      <c r="K795" s="2"/>
      <c r="L795" s="2"/>
    </row>
    <row r="796" spans="8:12" ht="15">
      <c r="H796" s="31"/>
      <c r="I796" s="31"/>
      <c r="K796" s="2"/>
      <c r="L796" s="2"/>
    </row>
    <row r="797" spans="8:12" ht="15">
      <c r="H797" s="31"/>
      <c r="I797" s="31"/>
      <c r="K797" s="2"/>
      <c r="L797" s="2"/>
    </row>
    <row r="798" spans="8:12" ht="15">
      <c r="H798" s="31"/>
      <c r="I798" s="31"/>
      <c r="K798" s="2"/>
      <c r="L798" s="2"/>
    </row>
  </sheetData>
  <sheetProtection formatColumns="0" autoFilter="0"/>
  <autoFilter ref="A2:L774"/>
  <mergeCells count="1">
    <mergeCell ref="A1:D1"/>
  </mergeCells>
  <conditionalFormatting sqref="K3:K274">
    <cfRule type="cellIs" priority="7" dxfId="26" operator="equal" stopIfTrue="1">
      <formula>1</formula>
    </cfRule>
    <cfRule type="cellIs" priority="8" dxfId="27" operator="equal" stopIfTrue="1">
      <formula>2</formula>
    </cfRule>
    <cfRule type="cellIs" priority="9" dxfId="27" operator="equal" stopIfTrue="1">
      <formula>3</formula>
    </cfRule>
  </conditionalFormatting>
  <conditionalFormatting sqref="J3:J274">
    <cfRule type="expression" priority="10" dxfId="28" stopIfTrue="1">
      <formula>K3=AA3</formula>
    </cfRule>
  </conditionalFormatting>
  <conditionalFormatting sqref="B3:B274">
    <cfRule type="expression" priority="1" dxfId="29" stopIfTrue="1">
      <formula>J3=Z3</formula>
    </cfRule>
  </conditionalFormatting>
  <conditionalFormatting sqref="A3:A274">
    <cfRule type="expression" priority="5" dxfId="20" stopIfTrue="1">
      <formula>R3&gt;0</formula>
    </cfRule>
  </conditionalFormatting>
  <conditionalFormatting sqref="H3:H274">
    <cfRule type="cellIs" priority="3" dxfId="30" operator="equal" stopIfTrue="1">
      <formula>2</formula>
    </cfRule>
    <cfRule type="cellIs" priority="4" dxfId="31" operator="equal" stopIfTrue="1">
      <formula>3</formula>
    </cfRule>
    <cfRule type="cellIs" priority="6" dxfId="32" operator="equal" stopIfTrue="1">
      <formula>1</formula>
    </cfRule>
  </conditionalFormatting>
  <conditionalFormatting sqref="B3">
    <cfRule type="expression" priority="2" dxfId="29" stopIfTrue="1">
      <formula>J3=Z3</formula>
    </cfRule>
  </conditionalFormatting>
  <printOptions gridLines="1"/>
  <pageMargins left="0.31496062992125984" right="0" top="0.15748031496062992" bottom="0.4724409448818898" header="0.4330708661417323" footer="0.15748031496062992"/>
  <pageSetup horizontalDpi="600" verticalDpi="600" orientation="landscape" paperSize="9" r:id="rId1"/>
  <headerFooter>
    <oddFooter xml:space="preserve">&amp;L&amp;"Arial,Normale"&amp;10Elaborazione a cura dei Giudici UISP Lega Atletica Siena&amp;RPagina &amp;P di &amp;N   ....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7109375" style="0" customWidth="1"/>
    <col min="2" max="2" width="21.140625" style="0" customWidth="1"/>
    <col min="3" max="3" width="7.00390625" style="0" customWidth="1"/>
    <col min="4" max="4" width="33.8515625" style="0" bestFit="1" customWidth="1"/>
    <col min="5" max="5" width="7.57421875" style="0" customWidth="1"/>
    <col min="6" max="6" width="20.140625" style="0" customWidth="1"/>
    <col min="7" max="7" width="5.140625" style="0" customWidth="1"/>
    <col min="8" max="8" width="6.00390625" style="0" hidden="1" customWidth="1"/>
  </cols>
  <sheetData>
    <row r="1" spans="1:6" ht="18.75">
      <c r="A1" s="58" t="s">
        <v>422</v>
      </c>
      <c r="B1" s="59"/>
      <c r="C1" s="59"/>
      <c r="D1" s="40" t="s">
        <v>33</v>
      </c>
      <c r="F1" s="32">
        <v>42519</v>
      </c>
    </row>
    <row r="2" spans="1:8" ht="30.75" customHeight="1">
      <c r="A2" s="33" t="s">
        <v>9</v>
      </c>
      <c r="B2" s="33" t="s">
        <v>8</v>
      </c>
      <c r="C2" s="33" t="s">
        <v>1</v>
      </c>
      <c r="D2" s="33" t="s">
        <v>2</v>
      </c>
      <c r="E2" s="33" t="s">
        <v>22</v>
      </c>
      <c r="F2" s="33" t="s">
        <v>5</v>
      </c>
      <c r="G2" s="33" t="s">
        <v>6</v>
      </c>
      <c r="H2" s="33" t="s">
        <v>7</v>
      </c>
    </row>
    <row r="3" spans="1:8" ht="15">
      <c r="A3" s="34">
        <v>114</v>
      </c>
      <c r="B3" s="35" t="s">
        <v>366</v>
      </c>
      <c r="C3" s="36" t="s">
        <v>35</v>
      </c>
      <c r="D3" s="37" t="s">
        <v>41</v>
      </c>
      <c r="E3" s="36">
        <v>2009</v>
      </c>
      <c r="F3" s="38" t="s">
        <v>409</v>
      </c>
      <c r="G3" s="36">
        <v>1</v>
      </c>
      <c r="H3" s="39"/>
    </row>
    <row r="4" spans="1:8" ht="15">
      <c r="A4" s="34">
        <v>314</v>
      </c>
      <c r="B4" s="35" t="s">
        <v>368</v>
      </c>
      <c r="C4" s="36" t="s">
        <v>35</v>
      </c>
      <c r="D4" s="37" t="s">
        <v>82</v>
      </c>
      <c r="E4" s="36">
        <v>2010</v>
      </c>
      <c r="F4" s="38" t="s">
        <v>409</v>
      </c>
      <c r="G4" s="36">
        <v>2</v>
      </c>
      <c r="H4" s="39"/>
    </row>
    <row r="5" spans="1:8" ht="15">
      <c r="A5" s="34">
        <v>2</v>
      </c>
      <c r="B5" s="35" t="s">
        <v>369</v>
      </c>
      <c r="C5" s="36" t="s">
        <v>35</v>
      </c>
      <c r="D5" s="37" t="s">
        <v>370</v>
      </c>
      <c r="E5" s="36">
        <v>2010</v>
      </c>
      <c r="F5" s="38" t="s">
        <v>409</v>
      </c>
      <c r="G5" s="36">
        <v>3</v>
      </c>
      <c r="H5" s="39"/>
    </row>
    <row r="6" spans="1:8" ht="15">
      <c r="A6" s="34">
        <v>60</v>
      </c>
      <c r="B6" s="35" t="s">
        <v>371</v>
      </c>
      <c r="C6" s="36" t="s">
        <v>35</v>
      </c>
      <c r="D6" s="37" t="s">
        <v>73</v>
      </c>
      <c r="E6" s="36">
        <v>2009</v>
      </c>
      <c r="F6" s="38" t="s">
        <v>409</v>
      </c>
      <c r="G6" s="36">
        <v>4</v>
      </c>
      <c r="H6" s="39"/>
    </row>
    <row r="7" spans="1:8" ht="15">
      <c r="A7" s="34">
        <v>292</v>
      </c>
      <c r="B7" s="35" t="s">
        <v>372</v>
      </c>
      <c r="C7" s="36" t="s">
        <v>35</v>
      </c>
      <c r="D7" s="37" t="s">
        <v>373</v>
      </c>
      <c r="E7" s="36">
        <v>2010</v>
      </c>
      <c r="F7" s="38" t="s">
        <v>409</v>
      </c>
      <c r="G7" s="36">
        <v>5</v>
      </c>
      <c r="H7" s="39"/>
    </row>
    <row r="8" spans="1:8" ht="15">
      <c r="A8" s="34">
        <v>74</v>
      </c>
      <c r="B8" s="35" t="s">
        <v>367</v>
      </c>
      <c r="C8" s="36" t="s">
        <v>60</v>
      </c>
      <c r="D8" s="37" t="s">
        <v>92</v>
      </c>
      <c r="E8" s="36">
        <v>2010</v>
      </c>
      <c r="F8" s="38" t="s">
        <v>410</v>
      </c>
      <c r="G8" s="36">
        <v>1</v>
      </c>
      <c r="H8" s="39"/>
    </row>
    <row r="9" spans="1:8" ht="15">
      <c r="A9" s="34">
        <v>301</v>
      </c>
      <c r="B9" s="35" t="s">
        <v>374</v>
      </c>
      <c r="C9" s="36" t="s">
        <v>60</v>
      </c>
      <c r="D9" s="37" t="s">
        <v>373</v>
      </c>
      <c r="E9" s="36">
        <v>2010</v>
      </c>
      <c r="F9" s="38" t="s">
        <v>410</v>
      </c>
      <c r="G9" s="36">
        <v>2</v>
      </c>
      <c r="H9" s="39"/>
    </row>
    <row r="10" spans="1:8" ht="15">
      <c r="A10" s="34">
        <v>296</v>
      </c>
      <c r="B10" s="35" t="s">
        <v>375</v>
      </c>
      <c r="C10" s="36" t="s">
        <v>60</v>
      </c>
      <c r="D10" s="37" t="s">
        <v>373</v>
      </c>
      <c r="E10" s="36">
        <v>2010</v>
      </c>
      <c r="F10" s="38" t="s">
        <v>410</v>
      </c>
      <c r="G10" s="36">
        <v>3</v>
      </c>
      <c r="H10" s="39"/>
    </row>
    <row r="11" spans="1:8" ht="15">
      <c r="A11" s="34">
        <v>407</v>
      </c>
      <c r="B11" s="35" t="s">
        <v>376</v>
      </c>
      <c r="C11" s="36" t="s">
        <v>35</v>
      </c>
      <c r="D11" s="37" t="s">
        <v>43</v>
      </c>
      <c r="E11" s="36">
        <v>2008</v>
      </c>
      <c r="F11" s="38" t="s">
        <v>411</v>
      </c>
      <c r="G11" s="36">
        <v>1</v>
      </c>
      <c r="H11" s="39"/>
    </row>
    <row r="12" spans="1:8" ht="15">
      <c r="A12" s="34">
        <v>408</v>
      </c>
      <c r="B12" s="35" t="s">
        <v>377</v>
      </c>
      <c r="C12" s="36" t="s">
        <v>35</v>
      </c>
      <c r="D12" s="37" t="s">
        <v>43</v>
      </c>
      <c r="E12" s="36">
        <v>2007</v>
      </c>
      <c r="F12" s="38" t="s">
        <v>411</v>
      </c>
      <c r="G12" s="36">
        <v>2</v>
      </c>
      <c r="H12" s="39"/>
    </row>
    <row r="13" spans="1:8" ht="15">
      <c r="A13" s="34">
        <v>75</v>
      </c>
      <c r="B13" s="35" t="s">
        <v>378</v>
      </c>
      <c r="C13" s="36" t="s">
        <v>35</v>
      </c>
      <c r="D13" s="37" t="s">
        <v>92</v>
      </c>
      <c r="E13" s="36">
        <v>2007</v>
      </c>
      <c r="F13" s="38" t="s">
        <v>411</v>
      </c>
      <c r="G13" s="36">
        <v>3</v>
      </c>
      <c r="H13" s="39"/>
    </row>
    <row r="14" spans="1:8" ht="15">
      <c r="A14" s="34">
        <v>401</v>
      </c>
      <c r="B14" s="35" t="s">
        <v>380</v>
      </c>
      <c r="C14" s="36" t="s">
        <v>35</v>
      </c>
      <c r="D14" s="37" t="s">
        <v>43</v>
      </c>
      <c r="E14" s="36">
        <v>2007</v>
      </c>
      <c r="F14" s="38" t="s">
        <v>411</v>
      </c>
      <c r="G14" s="36">
        <v>4</v>
      </c>
      <c r="H14" s="39"/>
    </row>
    <row r="15" spans="1:8" ht="15">
      <c r="A15" s="34">
        <v>475</v>
      </c>
      <c r="B15" s="35" t="s">
        <v>382</v>
      </c>
      <c r="C15" s="36" t="s">
        <v>35</v>
      </c>
      <c r="D15" s="37" t="s">
        <v>370</v>
      </c>
      <c r="E15" s="36">
        <v>2008</v>
      </c>
      <c r="F15" s="38" t="s">
        <v>411</v>
      </c>
      <c r="G15" s="36">
        <v>5</v>
      </c>
      <c r="H15" s="39"/>
    </row>
    <row r="16" spans="1:8" ht="15">
      <c r="A16" s="34">
        <v>267</v>
      </c>
      <c r="B16" s="35" t="s">
        <v>383</v>
      </c>
      <c r="C16" s="36" t="s">
        <v>35</v>
      </c>
      <c r="D16" s="37" t="s">
        <v>373</v>
      </c>
      <c r="E16" s="36">
        <v>2008</v>
      </c>
      <c r="F16" s="38" t="s">
        <v>411</v>
      </c>
      <c r="G16" s="36">
        <v>6</v>
      </c>
      <c r="H16" s="39"/>
    </row>
    <row r="17" spans="1:8" ht="15">
      <c r="A17" s="34">
        <v>31</v>
      </c>
      <c r="B17" s="35" t="s">
        <v>379</v>
      </c>
      <c r="C17" s="36" t="s">
        <v>60</v>
      </c>
      <c r="D17" s="37" t="s">
        <v>139</v>
      </c>
      <c r="E17" s="36">
        <v>2007</v>
      </c>
      <c r="F17" s="38" t="s">
        <v>412</v>
      </c>
      <c r="G17" s="36">
        <v>1</v>
      </c>
      <c r="H17" s="39"/>
    </row>
    <row r="18" spans="1:8" ht="15">
      <c r="A18" s="34">
        <v>297</v>
      </c>
      <c r="B18" s="35" t="s">
        <v>381</v>
      </c>
      <c r="C18" s="36" t="s">
        <v>60</v>
      </c>
      <c r="D18" s="37" t="s">
        <v>373</v>
      </c>
      <c r="E18" s="36">
        <v>2007</v>
      </c>
      <c r="F18" s="38" t="s">
        <v>412</v>
      </c>
      <c r="G18" s="36">
        <v>2</v>
      </c>
      <c r="H18" s="39"/>
    </row>
    <row r="19" spans="1:8" ht="15">
      <c r="A19" s="34">
        <v>300</v>
      </c>
      <c r="B19" s="35" t="s">
        <v>384</v>
      </c>
      <c r="C19" s="36" t="s">
        <v>60</v>
      </c>
      <c r="D19" s="37" t="s">
        <v>373</v>
      </c>
      <c r="E19" s="36">
        <v>2007</v>
      </c>
      <c r="F19" s="38" t="s">
        <v>412</v>
      </c>
      <c r="G19" s="36">
        <v>3</v>
      </c>
      <c r="H19" s="39"/>
    </row>
    <row r="20" spans="1:8" ht="15">
      <c r="A20" s="34">
        <v>318</v>
      </c>
      <c r="B20" s="35" t="s">
        <v>385</v>
      </c>
      <c r="C20" s="36" t="s">
        <v>60</v>
      </c>
      <c r="D20" s="37" t="s">
        <v>82</v>
      </c>
      <c r="E20" s="36">
        <v>2008</v>
      </c>
      <c r="F20" s="38" t="s">
        <v>412</v>
      </c>
      <c r="G20" s="36">
        <v>4</v>
      </c>
      <c r="H20" s="39"/>
    </row>
    <row r="21" spans="1:8" ht="15">
      <c r="A21" s="34">
        <v>295</v>
      </c>
      <c r="B21" s="35" t="s">
        <v>386</v>
      </c>
      <c r="C21" s="36" t="s">
        <v>60</v>
      </c>
      <c r="D21" s="37" t="s">
        <v>373</v>
      </c>
      <c r="E21" s="36">
        <v>2008</v>
      </c>
      <c r="F21" s="38" t="s">
        <v>412</v>
      </c>
      <c r="G21" s="36">
        <v>5</v>
      </c>
      <c r="H21" s="39"/>
    </row>
    <row r="22" spans="1:8" ht="15">
      <c r="A22" s="34">
        <v>275</v>
      </c>
      <c r="B22" s="35" t="s">
        <v>387</v>
      </c>
      <c r="C22" s="36" t="s">
        <v>35</v>
      </c>
      <c r="D22" s="37" t="s">
        <v>373</v>
      </c>
      <c r="E22" s="36">
        <v>2006</v>
      </c>
      <c r="F22" s="38" t="s">
        <v>413</v>
      </c>
      <c r="G22" s="36">
        <v>1</v>
      </c>
      <c r="H22" s="39"/>
    </row>
    <row r="23" spans="1:8" ht="15">
      <c r="A23" s="34">
        <v>409</v>
      </c>
      <c r="B23" s="35" t="s">
        <v>388</v>
      </c>
      <c r="C23" s="36" t="s">
        <v>35</v>
      </c>
      <c r="D23" s="37" t="s">
        <v>43</v>
      </c>
      <c r="E23" s="36">
        <v>2006</v>
      </c>
      <c r="F23" s="38" t="s">
        <v>413</v>
      </c>
      <c r="G23" s="36">
        <v>2</v>
      </c>
      <c r="H23" s="39"/>
    </row>
    <row r="24" spans="1:8" ht="15">
      <c r="A24" s="34">
        <v>406</v>
      </c>
      <c r="B24" s="35" t="s">
        <v>389</v>
      </c>
      <c r="C24" s="36" t="s">
        <v>35</v>
      </c>
      <c r="D24" s="37" t="s">
        <v>43</v>
      </c>
      <c r="E24" s="36">
        <v>2006</v>
      </c>
      <c r="F24" s="38" t="s">
        <v>413</v>
      </c>
      <c r="G24" s="36">
        <v>3</v>
      </c>
      <c r="H24" s="39"/>
    </row>
    <row r="25" spans="1:8" ht="15">
      <c r="A25" s="34">
        <v>113</v>
      </c>
      <c r="B25" s="35" t="s">
        <v>390</v>
      </c>
      <c r="C25" s="36" t="s">
        <v>35</v>
      </c>
      <c r="D25" s="37" t="s">
        <v>41</v>
      </c>
      <c r="E25" s="36">
        <v>2005</v>
      </c>
      <c r="F25" s="38" t="s">
        <v>413</v>
      </c>
      <c r="G25" s="36">
        <v>4</v>
      </c>
      <c r="H25" s="39"/>
    </row>
    <row r="26" spans="1:8" ht="15">
      <c r="A26" s="34">
        <v>313</v>
      </c>
      <c r="B26" s="35" t="s">
        <v>391</v>
      </c>
      <c r="C26" s="36" t="s">
        <v>35</v>
      </c>
      <c r="D26" s="37" t="s">
        <v>82</v>
      </c>
      <c r="E26" s="36">
        <v>2005</v>
      </c>
      <c r="F26" s="38" t="s">
        <v>413</v>
      </c>
      <c r="G26" s="36">
        <v>5</v>
      </c>
      <c r="H26" s="39"/>
    </row>
    <row r="27" spans="1:8" ht="15">
      <c r="A27" s="34">
        <v>319</v>
      </c>
      <c r="B27" s="35" t="s">
        <v>392</v>
      </c>
      <c r="C27" s="36" t="s">
        <v>35</v>
      </c>
      <c r="D27" s="37" t="s">
        <v>82</v>
      </c>
      <c r="E27" s="36">
        <v>2005</v>
      </c>
      <c r="F27" s="38" t="s">
        <v>413</v>
      </c>
      <c r="G27" s="36">
        <v>6</v>
      </c>
      <c r="H27" s="39"/>
    </row>
    <row r="28" spans="1:8" ht="15">
      <c r="A28" s="34">
        <v>111</v>
      </c>
      <c r="B28" s="35" t="s">
        <v>394</v>
      </c>
      <c r="C28" s="36" t="s">
        <v>35</v>
      </c>
      <c r="D28" s="37" t="s">
        <v>41</v>
      </c>
      <c r="E28" s="36">
        <v>2006</v>
      </c>
      <c r="F28" s="38" t="s">
        <v>413</v>
      </c>
      <c r="G28" s="36">
        <v>7</v>
      </c>
      <c r="H28" s="39"/>
    </row>
    <row r="29" spans="1:8" ht="15">
      <c r="A29" s="34">
        <v>410</v>
      </c>
      <c r="B29" s="35" t="s">
        <v>395</v>
      </c>
      <c r="C29" s="36" t="s">
        <v>35</v>
      </c>
      <c r="D29" s="37" t="s">
        <v>43</v>
      </c>
      <c r="E29" s="36">
        <v>2006</v>
      </c>
      <c r="F29" s="38" t="s">
        <v>413</v>
      </c>
      <c r="G29" s="36">
        <v>8</v>
      </c>
      <c r="H29" s="39"/>
    </row>
    <row r="30" spans="1:8" ht="15">
      <c r="A30" s="34">
        <v>312</v>
      </c>
      <c r="B30" s="35" t="s">
        <v>393</v>
      </c>
      <c r="C30" s="36" t="s">
        <v>60</v>
      </c>
      <c r="D30" s="37" t="s">
        <v>82</v>
      </c>
      <c r="E30" s="36">
        <v>2006</v>
      </c>
      <c r="F30" s="38" t="s">
        <v>414</v>
      </c>
      <c r="G30" s="36">
        <v>1</v>
      </c>
      <c r="H30" s="39"/>
    </row>
    <row r="31" spans="1:8" ht="15">
      <c r="A31" s="34">
        <v>169</v>
      </c>
      <c r="B31" s="35" t="s">
        <v>398</v>
      </c>
      <c r="C31" s="36" t="s">
        <v>60</v>
      </c>
      <c r="D31" s="37" t="s">
        <v>36</v>
      </c>
      <c r="E31" s="36">
        <v>2006</v>
      </c>
      <c r="F31" s="38" t="s">
        <v>414</v>
      </c>
      <c r="G31" s="36">
        <v>2</v>
      </c>
      <c r="H31" s="39"/>
    </row>
    <row r="32" spans="1:8" ht="15">
      <c r="A32" s="34">
        <v>299</v>
      </c>
      <c r="B32" s="35" t="s">
        <v>396</v>
      </c>
      <c r="C32" s="36" t="s">
        <v>35</v>
      </c>
      <c r="D32" s="37" t="s">
        <v>373</v>
      </c>
      <c r="E32" s="36">
        <v>2004</v>
      </c>
      <c r="F32" s="38" t="s">
        <v>415</v>
      </c>
      <c r="G32" s="36">
        <v>1</v>
      </c>
      <c r="H32" s="39"/>
    </row>
    <row r="33" spans="1:8" ht="15">
      <c r="A33" s="34">
        <v>62</v>
      </c>
      <c r="B33" s="35" t="s">
        <v>397</v>
      </c>
      <c r="C33" s="36" t="s">
        <v>35</v>
      </c>
      <c r="D33" s="37" t="s">
        <v>73</v>
      </c>
      <c r="E33" s="36">
        <v>2004</v>
      </c>
      <c r="F33" s="38" t="s">
        <v>415</v>
      </c>
      <c r="G33" s="36">
        <v>2</v>
      </c>
      <c r="H33" s="39"/>
    </row>
    <row r="34" spans="1:7" ht="15">
      <c r="A34" s="34">
        <v>112</v>
      </c>
      <c r="B34" s="35" t="s">
        <v>401</v>
      </c>
      <c r="C34" s="36" t="s">
        <v>35</v>
      </c>
      <c r="D34" s="37" t="s">
        <v>41</v>
      </c>
      <c r="E34" s="36">
        <v>2003</v>
      </c>
      <c r="F34" s="38" t="s">
        <v>415</v>
      </c>
      <c r="G34" s="36">
        <v>3</v>
      </c>
    </row>
    <row r="35" spans="1:7" ht="15">
      <c r="A35" s="34">
        <v>196</v>
      </c>
      <c r="B35" s="35" t="s">
        <v>399</v>
      </c>
      <c r="C35" s="36" t="s">
        <v>60</v>
      </c>
      <c r="D35" s="37" t="s">
        <v>38</v>
      </c>
      <c r="E35" s="36">
        <v>2004</v>
      </c>
      <c r="F35" s="38" t="s">
        <v>416</v>
      </c>
      <c r="G35" s="36">
        <v>1</v>
      </c>
    </row>
    <row r="36" spans="1:7" ht="15">
      <c r="A36" s="34">
        <v>316</v>
      </c>
      <c r="B36" s="35" t="s">
        <v>400</v>
      </c>
      <c r="C36" s="36" t="s">
        <v>60</v>
      </c>
      <c r="D36" s="37" t="s">
        <v>82</v>
      </c>
      <c r="E36" s="36">
        <v>2003</v>
      </c>
      <c r="F36" s="38" t="s">
        <v>416</v>
      </c>
      <c r="G36" s="36">
        <v>2</v>
      </c>
    </row>
    <row r="37" spans="1:7" ht="15">
      <c r="A37" s="34">
        <v>317</v>
      </c>
      <c r="B37" s="35" t="s">
        <v>402</v>
      </c>
      <c r="C37" s="36" t="s">
        <v>60</v>
      </c>
      <c r="D37" s="37" t="s">
        <v>82</v>
      </c>
      <c r="E37" s="36">
        <v>2003</v>
      </c>
      <c r="F37" s="38" t="s">
        <v>416</v>
      </c>
      <c r="G37" s="36">
        <v>3</v>
      </c>
    </row>
    <row r="38" spans="1:7" ht="15">
      <c r="A38" s="34">
        <v>293</v>
      </c>
      <c r="B38" s="35" t="s">
        <v>404</v>
      </c>
      <c r="C38" s="36" t="s">
        <v>35</v>
      </c>
      <c r="D38" s="37" t="s">
        <v>373</v>
      </c>
      <c r="E38" s="36">
        <v>2002</v>
      </c>
      <c r="F38" s="38" t="s">
        <v>418</v>
      </c>
      <c r="G38" s="36">
        <v>1</v>
      </c>
    </row>
    <row r="39" spans="1:7" ht="15">
      <c r="A39" s="34">
        <v>197</v>
      </c>
      <c r="B39" s="35" t="s">
        <v>405</v>
      </c>
      <c r="C39" s="36" t="s">
        <v>35</v>
      </c>
      <c r="D39" s="37" t="s">
        <v>38</v>
      </c>
      <c r="E39" s="36">
        <v>2002</v>
      </c>
      <c r="F39" s="38" t="s">
        <v>418</v>
      </c>
      <c r="G39" s="36">
        <v>2</v>
      </c>
    </row>
    <row r="40" spans="1:7" ht="15">
      <c r="A40" s="34">
        <v>298</v>
      </c>
      <c r="B40" s="35" t="s">
        <v>406</v>
      </c>
      <c r="C40" s="36" t="s">
        <v>35</v>
      </c>
      <c r="D40" s="37" t="s">
        <v>373</v>
      </c>
      <c r="E40" s="36">
        <v>2002</v>
      </c>
      <c r="F40" s="38" t="s">
        <v>418</v>
      </c>
      <c r="G40" s="36">
        <v>3</v>
      </c>
    </row>
    <row r="41" spans="1:7" ht="15">
      <c r="A41" s="34">
        <v>225</v>
      </c>
      <c r="B41" s="35" t="s">
        <v>407</v>
      </c>
      <c r="C41" s="36" t="s">
        <v>60</v>
      </c>
      <c r="D41" s="37" t="s">
        <v>46</v>
      </c>
      <c r="E41" s="36">
        <v>2002</v>
      </c>
      <c r="F41" s="38" t="s">
        <v>419</v>
      </c>
      <c r="G41" s="36">
        <v>1</v>
      </c>
    </row>
    <row r="42" spans="1:7" ht="15">
      <c r="A42" s="34">
        <v>195</v>
      </c>
      <c r="B42" s="35" t="s">
        <v>408</v>
      </c>
      <c r="C42" s="36" t="s">
        <v>60</v>
      </c>
      <c r="D42" s="37" t="s">
        <v>38</v>
      </c>
      <c r="E42" s="36">
        <v>2001</v>
      </c>
      <c r="F42" s="38" t="s">
        <v>419</v>
      </c>
      <c r="G42" s="36">
        <v>2</v>
      </c>
    </row>
    <row r="43" spans="1:7" ht="15">
      <c r="A43" s="34">
        <v>191</v>
      </c>
      <c r="B43" s="35" t="s">
        <v>403</v>
      </c>
      <c r="C43" s="36" t="s">
        <v>35</v>
      </c>
      <c r="D43" s="37" t="s">
        <v>38</v>
      </c>
      <c r="E43" s="36">
        <v>1999</v>
      </c>
      <c r="F43" s="38" t="s">
        <v>417</v>
      </c>
      <c r="G43" s="36">
        <v>1</v>
      </c>
    </row>
  </sheetData>
  <sheetProtection/>
  <autoFilter ref="A2:H2"/>
  <mergeCells count="1">
    <mergeCell ref="A1:C1"/>
  </mergeCells>
  <conditionalFormatting sqref="G3:G43">
    <cfRule type="cellIs" priority="1" dxfId="26" operator="equal" stopIfTrue="1">
      <formula>1</formula>
    </cfRule>
    <cfRule type="cellIs" priority="2" dxfId="27" operator="equal" stopIfTrue="1">
      <formula>2</formula>
    </cfRule>
    <cfRule type="cellIs" priority="3" dxfId="27" operator="equal" stopIfTrue="1">
      <formula>3</formula>
    </cfRule>
  </conditionalFormatting>
  <conditionalFormatting sqref="F3:F7 F9:F16 F19:F29 F32:F34 F37:F42">
    <cfRule type="expression" priority="4" dxfId="28" stopIfTrue="1">
      <formula>G3=W3</formula>
    </cfRule>
  </conditionalFormatting>
  <conditionalFormatting sqref="F8 F17">
    <cfRule type="expression" priority="19" dxfId="28" stopIfTrue="1">
      <formula>G8=Giovanili!#REF!</formula>
    </cfRule>
  </conditionalFormatting>
  <conditionalFormatting sqref="F18">
    <cfRule type="expression" priority="36" dxfId="28" stopIfTrue="1">
      <formula>G18=Giovanili!#REF!</formula>
    </cfRule>
  </conditionalFormatting>
  <conditionalFormatting sqref="F30 F35:F36">
    <cfRule type="expression" priority="53" dxfId="28" stopIfTrue="1">
      <formula>G30=Giovanili!#REF!</formula>
    </cfRule>
  </conditionalFormatting>
  <conditionalFormatting sqref="F31">
    <cfRule type="expression" priority="54" dxfId="28" stopIfTrue="1">
      <formula>G31=Giovanili!#REF!</formula>
    </cfRule>
  </conditionalFormatting>
  <conditionalFormatting sqref="F43">
    <cfRule type="expression" priority="63" dxfId="28" stopIfTrue="1">
      <formula>G43=Giovanili!#REF!</formula>
    </cfRule>
  </conditionalFormatting>
  <dataValidations count="1">
    <dataValidation type="whole" allowBlank="1" showInputMessage="1" showErrorMessage="1" sqref="A3:A33 A35 A36">
      <formula1>1</formula1>
      <formula2>1000</formula2>
    </dataValidation>
  </dataValidations>
  <printOptions gridLines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60" t="s">
        <v>32</v>
      </c>
      <c r="B1" s="61"/>
      <c r="C1" s="62">
        <v>42519</v>
      </c>
      <c r="D1" s="63"/>
      <c r="E1" s="70" t="s">
        <v>421</v>
      </c>
      <c r="F1" s="71"/>
      <c r="G1" s="72"/>
    </row>
    <row r="2" spans="1:7" ht="21.75" customHeight="1">
      <c r="A2" s="73" t="s">
        <v>33</v>
      </c>
      <c r="B2" s="74"/>
      <c r="C2" s="75"/>
      <c r="D2" s="75"/>
      <c r="E2" s="75"/>
      <c r="F2" s="75"/>
      <c r="G2" s="75"/>
    </row>
    <row r="3" spans="1:7" ht="24" customHeight="1" thickBot="1">
      <c r="A3" s="64" t="s">
        <v>23</v>
      </c>
      <c r="B3" s="65"/>
      <c r="C3" s="65"/>
      <c r="D3" s="66"/>
      <c r="E3" s="67" t="s">
        <v>10</v>
      </c>
      <c r="F3" s="68"/>
      <c r="G3" s="69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9" t="s">
        <v>14</v>
      </c>
      <c r="F4" s="9" t="s">
        <v>15</v>
      </c>
      <c r="G4" s="9" t="s">
        <v>16</v>
      </c>
    </row>
    <row r="5" spans="1:7" ht="17.25" thickBot="1" thickTop="1">
      <c r="A5" s="10">
        <v>1</v>
      </c>
      <c r="B5" s="11" t="s">
        <v>41</v>
      </c>
      <c r="C5" s="12">
        <v>138</v>
      </c>
      <c r="D5" s="52">
        <v>69</v>
      </c>
      <c r="E5" s="52">
        <v>4</v>
      </c>
      <c r="F5" s="52">
        <v>38</v>
      </c>
      <c r="G5" s="52">
        <v>27</v>
      </c>
    </row>
    <row r="6" spans="1:7" ht="17.25" thickBot="1" thickTop="1">
      <c r="A6" s="10">
        <v>2</v>
      </c>
      <c r="B6" s="13" t="s">
        <v>82</v>
      </c>
      <c r="C6" s="12">
        <v>114</v>
      </c>
      <c r="D6" s="52">
        <v>57</v>
      </c>
      <c r="E6" s="52">
        <v>7</v>
      </c>
      <c r="F6" s="52">
        <v>35</v>
      </c>
      <c r="G6" s="52">
        <v>15</v>
      </c>
    </row>
    <row r="7" spans="1:7" ht="17.25" thickBot="1" thickTop="1">
      <c r="A7" s="10">
        <v>3</v>
      </c>
      <c r="B7" s="13" t="s">
        <v>92</v>
      </c>
      <c r="C7" s="12">
        <v>56</v>
      </c>
      <c r="D7" s="52">
        <v>28</v>
      </c>
      <c r="E7" s="52">
        <v>2</v>
      </c>
      <c r="F7" s="52">
        <v>21</v>
      </c>
      <c r="G7" s="52">
        <v>5</v>
      </c>
    </row>
    <row r="8" spans="1:7" ht="17.25" thickBot="1" thickTop="1">
      <c r="A8" s="10">
        <v>4</v>
      </c>
      <c r="B8" s="13" t="s">
        <v>43</v>
      </c>
      <c r="C8" s="12">
        <v>46</v>
      </c>
      <c r="D8" s="52">
        <v>23</v>
      </c>
      <c r="E8" s="52">
        <v>6</v>
      </c>
      <c r="F8" s="52">
        <v>16</v>
      </c>
      <c r="G8" s="52">
        <v>1</v>
      </c>
    </row>
    <row r="9" spans="1:7" ht="17.25" thickBot="1" thickTop="1">
      <c r="A9" s="10">
        <v>5</v>
      </c>
      <c r="B9" s="13" t="s">
        <v>73</v>
      </c>
      <c r="C9" s="12">
        <v>40</v>
      </c>
      <c r="D9" s="52">
        <v>20</v>
      </c>
      <c r="E9" s="52">
        <v>2</v>
      </c>
      <c r="F9" s="52">
        <v>18</v>
      </c>
      <c r="G9" s="52">
        <v>0</v>
      </c>
    </row>
    <row r="10" spans="1:7" ht="17.25" thickBot="1" thickTop="1">
      <c r="A10" s="10">
        <v>6</v>
      </c>
      <c r="B10" s="13" t="s">
        <v>58</v>
      </c>
      <c r="C10" s="12">
        <v>38</v>
      </c>
      <c r="D10" s="52">
        <v>19</v>
      </c>
      <c r="E10" s="52">
        <v>0</v>
      </c>
      <c r="F10" s="52">
        <v>15</v>
      </c>
      <c r="G10" s="52">
        <v>4</v>
      </c>
    </row>
    <row r="11" spans="1:7" ht="17.25" thickBot="1" thickTop="1">
      <c r="A11" s="10">
        <v>7</v>
      </c>
      <c r="B11" s="13" t="s">
        <v>36</v>
      </c>
      <c r="C11" s="12">
        <v>38</v>
      </c>
      <c r="D11" s="52">
        <v>19</v>
      </c>
      <c r="E11" s="52">
        <v>1</v>
      </c>
      <c r="F11" s="52">
        <v>13</v>
      </c>
      <c r="G11" s="52">
        <v>5</v>
      </c>
    </row>
    <row r="12" spans="1:7" ht="17.25" thickBot="1" thickTop="1">
      <c r="A12" s="10">
        <v>8</v>
      </c>
      <c r="B12" s="13" t="s">
        <v>139</v>
      </c>
      <c r="C12" s="12">
        <v>34</v>
      </c>
      <c r="D12" s="52">
        <v>17</v>
      </c>
      <c r="E12" s="52">
        <v>1</v>
      </c>
      <c r="F12" s="52">
        <v>16</v>
      </c>
      <c r="G12" s="52">
        <v>0</v>
      </c>
    </row>
    <row r="13" spans="1:7" ht="17.25" thickBot="1" thickTop="1">
      <c r="A13" s="10">
        <v>9</v>
      </c>
      <c r="B13" s="13" t="s">
        <v>38</v>
      </c>
      <c r="C13" s="12">
        <v>28</v>
      </c>
      <c r="D13" s="52">
        <v>14</v>
      </c>
      <c r="E13" s="52">
        <v>4</v>
      </c>
      <c r="F13" s="52">
        <v>9</v>
      </c>
      <c r="G13" s="52">
        <v>1</v>
      </c>
    </row>
    <row r="14" spans="1:7" ht="17.25" thickBot="1" thickTop="1">
      <c r="A14" s="10">
        <v>10</v>
      </c>
      <c r="B14" s="13" t="s">
        <v>373</v>
      </c>
      <c r="C14" s="12">
        <v>22</v>
      </c>
      <c r="D14" s="52">
        <v>11</v>
      </c>
      <c r="E14" s="52">
        <v>11</v>
      </c>
      <c r="F14" s="52">
        <v>0</v>
      </c>
      <c r="G14" s="52">
        <v>0</v>
      </c>
    </row>
    <row r="15" spans="1:7" ht="17.25" thickBot="1" thickTop="1">
      <c r="A15" s="10">
        <v>11</v>
      </c>
      <c r="B15" s="13" t="s">
        <v>90</v>
      </c>
      <c r="C15" s="12">
        <v>16</v>
      </c>
      <c r="D15" s="52">
        <v>8</v>
      </c>
      <c r="E15" s="52">
        <v>0</v>
      </c>
      <c r="F15" s="52">
        <v>4</v>
      </c>
      <c r="G15" s="52">
        <v>4</v>
      </c>
    </row>
    <row r="16" spans="1:7" ht="17.25" thickBot="1" thickTop="1">
      <c r="A16" s="10">
        <v>12</v>
      </c>
      <c r="B16" s="13" t="s">
        <v>52</v>
      </c>
      <c r="C16" s="12">
        <v>16</v>
      </c>
      <c r="D16" s="52">
        <v>8</v>
      </c>
      <c r="E16" s="52">
        <v>0</v>
      </c>
      <c r="F16" s="52">
        <v>8</v>
      </c>
      <c r="G16" s="52">
        <v>0</v>
      </c>
    </row>
    <row r="17" spans="1:7" ht="17.25" thickBot="1" thickTop="1">
      <c r="A17" s="10">
        <v>13</v>
      </c>
      <c r="B17" s="13" t="s">
        <v>294</v>
      </c>
      <c r="C17" s="12">
        <v>14</v>
      </c>
      <c r="D17" s="52">
        <v>7</v>
      </c>
      <c r="E17" s="52">
        <v>0</v>
      </c>
      <c r="F17" s="52">
        <v>1</v>
      </c>
      <c r="G17" s="52">
        <v>6</v>
      </c>
    </row>
    <row r="18" spans="1:7" ht="17.25" thickBot="1" thickTop="1">
      <c r="A18" s="10">
        <v>14</v>
      </c>
      <c r="B18" s="13" t="s">
        <v>71</v>
      </c>
      <c r="C18" s="12">
        <v>14</v>
      </c>
      <c r="D18" s="52">
        <v>7</v>
      </c>
      <c r="E18" s="52">
        <v>0</v>
      </c>
      <c r="F18" s="52">
        <v>7</v>
      </c>
      <c r="G18" s="52">
        <v>0</v>
      </c>
    </row>
    <row r="19" spans="1:7" ht="17.25" thickBot="1" thickTop="1">
      <c r="A19" s="10">
        <v>15</v>
      </c>
      <c r="B19" s="13" t="s">
        <v>48</v>
      </c>
      <c r="C19" s="12">
        <v>14</v>
      </c>
      <c r="D19" s="52">
        <v>7</v>
      </c>
      <c r="E19" s="52">
        <v>0</v>
      </c>
      <c r="F19" s="52">
        <v>5</v>
      </c>
      <c r="G19" s="52">
        <v>2</v>
      </c>
    </row>
    <row r="20" spans="1:7" ht="17.25" thickBot="1" thickTop="1">
      <c r="A20" s="10">
        <v>16</v>
      </c>
      <c r="B20" s="13" t="s">
        <v>104</v>
      </c>
      <c r="C20" s="12">
        <v>12</v>
      </c>
      <c r="D20" s="52">
        <v>6</v>
      </c>
      <c r="E20" s="52">
        <v>0</v>
      </c>
      <c r="F20" s="52">
        <v>6</v>
      </c>
      <c r="G20" s="52">
        <v>0</v>
      </c>
    </row>
    <row r="21" spans="1:7" ht="17.25" thickBot="1" thickTop="1">
      <c r="A21" s="10">
        <v>17</v>
      </c>
      <c r="B21" s="13" t="s">
        <v>99</v>
      </c>
      <c r="C21" s="12">
        <v>10</v>
      </c>
      <c r="D21" s="52">
        <v>5</v>
      </c>
      <c r="E21" s="52">
        <v>0</v>
      </c>
      <c r="F21" s="52">
        <v>5</v>
      </c>
      <c r="G21" s="52">
        <v>0</v>
      </c>
    </row>
    <row r="22" spans="1:7" ht="17.25" thickBot="1" thickTop="1">
      <c r="A22" s="10">
        <v>18</v>
      </c>
      <c r="B22" s="13" t="s">
        <v>68</v>
      </c>
      <c r="C22" s="12">
        <v>10</v>
      </c>
      <c r="D22" s="52">
        <v>5</v>
      </c>
      <c r="E22" s="52">
        <v>0</v>
      </c>
      <c r="F22" s="52">
        <v>5</v>
      </c>
      <c r="G22" s="52">
        <v>0</v>
      </c>
    </row>
    <row r="23" spans="1:7" ht="17.25" thickBot="1" thickTop="1">
      <c r="A23" s="10">
        <v>19</v>
      </c>
      <c r="B23" s="13" t="s">
        <v>187</v>
      </c>
      <c r="C23" s="12">
        <v>10</v>
      </c>
      <c r="D23" s="52">
        <v>5</v>
      </c>
      <c r="E23" s="52">
        <v>0</v>
      </c>
      <c r="F23" s="52">
        <v>5</v>
      </c>
      <c r="G23" s="52">
        <v>0</v>
      </c>
    </row>
    <row r="24" spans="1:7" ht="17.25" thickBot="1" thickTop="1">
      <c r="A24" s="10">
        <v>20</v>
      </c>
      <c r="B24" s="13" t="s">
        <v>95</v>
      </c>
      <c r="C24" s="12">
        <v>10</v>
      </c>
      <c r="D24" s="52">
        <v>5</v>
      </c>
      <c r="E24" s="52">
        <v>0</v>
      </c>
      <c r="F24" s="52">
        <v>5</v>
      </c>
      <c r="G24" s="52">
        <v>0</v>
      </c>
    </row>
    <row r="25" spans="1:7" ht="17.25" thickBot="1" thickTop="1">
      <c r="A25" s="10">
        <v>21</v>
      </c>
      <c r="B25" s="13" t="s">
        <v>75</v>
      </c>
      <c r="C25" s="12">
        <v>10</v>
      </c>
      <c r="D25" s="52">
        <v>5</v>
      </c>
      <c r="E25" s="52">
        <v>0</v>
      </c>
      <c r="F25" s="52">
        <v>5</v>
      </c>
      <c r="G25" s="52">
        <v>0</v>
      </c>
    </row>
    <row r="26" spans="1:7" ht="17.25" thickBot="1" thickTop="1">
      <c r="A26" s="10">
        <v>22</v>
      </c>
      <c r="B26" s="13" t="s">
        <v>77</v>
      </c>
      <c r="C26" s="12">
        <v>8</v>
      </c>
      <c r="D26" s="52">
        <v>4</v>
      </c>
      <c r="E26" s="52">
        <v>0</v>
      </c>
      <c r="F26" s="52">
        <v>4</v>
      </c>
      <c r="G26" s="52">
        <v>0</v>
      </c>
    </row>
    <row r="27" spans="1:7" ht="17.25" thickBot="1" thickTop="1">
      <c r="A27" s="10">
        <v>23</v>
      </c>
      <c r="B27" s="13" t="s">
        <v>106</v>
      </c>
      <c r="C27" s="12">
        <v>8</v>
      </c>
      <c r="D27" s="52">
        <v>4</v>
      </c>
      <c r="E27" s="52">
        <v>0</v>
      </c>
      <c r="F27" s="52">
        <v>3</v>
      </c>
      <c r="G27" s="52">
        <v>1</v>
      </c>
    </row>
    <row r="28" spans="1:7" ht="17.25" thickBot="1" thickTop="1">
      <c r="A28" s="10">
        <v>24</v>
      </c>
      <c r="B28" s="13" t="s">
        <v>108</v>
      </c>
      <c r="C28" s="12">
        <v>8</v>
      </c>
      <c r="D28" s="52">
        <v>4</v>
      </c>
      <c r="E28" s="52">
        <v>0</v>
      </c>
      <c r="F28" s="52">
        <v>4</v>
      </c>
      <c r="G28" s="52">
        <v>0</v>
      </c>
    </row>
    <row r="29" spans="1:7" ht="17.25" thickBot="1" thickTop="1">
      <c r="A29" s="10">
        <v>25</v>
      </c>
      <c r="B29" s="13" t="s">
        <v>115</v>
      </c>
      <c r="C29" s="12">
        <v>6</v>
      </c>
      <c r="D29" s="52">
        <v>3</v>
      </c>
      <c r="E29" s="52">
        <v>0</v>
      </c>
      <c r="F29" s="52">
        <v>2</v>
      </c>
      <c r="G29" s="52">
        <v>1</v>
      </c>
    </row>
    <row r="30" spans="1:7" ht="17.25" thickBot="1" thickTop="1">
      <c r="A30" s="10">
        <v>26</v>
      </c>
      <c r="B30" s="13" t="s">
        <v>266</v>
      </c>
      <c r="C30" s="12">
        <v>6</v>
      </c>
      <c r="D30" s="52">
        <v>3</v>
      </c>
      <c r="E30" s="52">
        <v>0</v>
      </c>
      <c r="F30" s="52">
        <v>3</v>
      </c>
      <c r="G30" s="52">
        <v>0</v>
      </c>
    </row>
    <row r="31" spans="1:7" ht="17.25" thickBot="1" thickTop="1">
      <c r="A31" s="10">
        <v>27</v>
      </c>
      <c r="B31" s="13" t="s">
        <v>46</v>
      </c>
      <c r="C31" s="12">
        <v>6</v>
      </c>
      <c r="D31" s="52">
        <v>3</v>
      </c>
      <c r="E31" s="52">
        <v>1</v>
      </c>
      <c r="F31" s="52">
        <v>2</v>
      </c>
      <c r="G31" s="52">
        <v>0</v>
      </c>
    </row>
    <row r="32" spans="1:7" ht="17.25" thickBot="1" thickTop="1">
      <c r="A32" s="10">
        <v>28</v>
      </c>
      <c r="B32" s="13" t="s">
        <v>242</v>
      </c>
      <c r="C32" s="12">
        <v>6</v>
      </c>
      <c r="D32" s="52">
        <v>3</v>
      </c>
      <c r="E32" s="52">
        <v>0</v>
      </c>
      <c r="F32" s="52">
        <v>3</v>
      </c>
      <c r="G32" s="52">
        <v>0</v>
      </c>
    </row>
    <row r="33" spans="1:7" ht="17.25" thickBot="1" thickTop="1">
      <c r="A33" s="10">
        <v>29</v>
      </c>
      <c r="B33" s="13" t="s">
        <v>55</v>
      </c>
      <c r="C33" s="12">
        <v>4</v>
      </c>
      <c r="D33" s="52">
        <v>2</v>
      </c>
      <c r="E33" s="52">
        <v>0</v>
      </c>
      <c r="F33" s="52">
        <v>2</v>
      </c>
      <c r="G33" s="52">
        <v>0</v>
      </c>
    </row>
    <row r="34" spans="1:7" ht="17.25" thickBot="1" thickTop="1">
      <c r="A34" s="10">
        <v>30</v>
      </c>
      <c r="B34" s="30" t="s">
        <v>197</v>
      </c>
      <c r="C34" s="12">
        <v>4</v>
      </c>
      <c r="D34" s="52">
        <v>2</v>
      </c>
      <c r="E34" s="52">
        <v>0</v>
      </c>
      <c r="F34" s="52">
        <v>2</v>
      </c>
      <c r="G34" s="52">
        <v>0</v>
      </c>
    </row>
    <row r="35" spans="1:7" ht="17.25" thickBot="1" thickTop="1">
      <c r="A35" s="10">
        <v>31</v>
      </c>
      <c r="B35" s="30" t="s">
        <v>169</v>
      </c>
      <c r="C35" s="12">
        <v>4</v>
      </c>
      <c r="D35" s="52">
        <v>2</v>
      </c>
      <c r="E35" s="52">
        <v>0</v>
      </c>
      <c r="F35" s="52">
        <v>2</v>
      </c>
      <c r="G35" s="52">
        <v>0</v>
      </c>
    </row>
    <row r="36" spans="1:7" ht="17.25" thickBot="1" thickTop="1">
      <c r="A36" s="10">
        <v>32</v>
      </c>
      <c r="B36" s="30" t="s">
        <v>175</v>
      </c>
      <c r="C36" s="12">
        <v>4</v>
      </c>
      <c r="D36" s="52">
        <v>2</v>
      </c>
      <c r="E36" s="52">
        <v>0</v>
      </c>
      <c r="F36" s="52">
        <v>2</v>
      </c>
      <c r="G36" s="52">
        <v>0</v>
      </c>
    </row>
    <row r="37" spans="1:7" ht="17.25" thickBot="1" thickTop="1">
      <c r="A37" s="10">
        <v>33</v>
      </c>
      <c r="B37" s="30" t="s">
        <v>124</v>
      </c>
      <c r="C37" s="12">
        <v>2</v>
      </c>
      <c r="D37" s="52">
        <v>1</v>
      </c>
      <c r="E37" s="52">
        <v>0</v>
      </c>
      <c r="F37" s="52">
        <v>1</v>
      </c>
      <c r="G37" s="52">
        <v>0</v>
      </c>
    </row>
    <row r="38" spans="1:7" ht="17.25" thickBot="1" thickTop="1">
      <c r="A38" s="10">
        <v>34</v>
      </c>
      <c r="B38" s="30" t="s">
        <v>97</v>
      </c>
      <c r="C38" s="12">
        <v>2</v>
      </c>
      <c r="D38" s="52">
        <v>1</v>
      </c>
      <c r="E38" s="52">
        <v>0</v>
      </c>
      <c r="F38" s="52">
        <v>1</v>
      </c>
      <c r="G38" s="52">
        <v>0</v>
      </c>
    </row>
    <row r="39" spans="1:7" ht="17.25" thickBot="1" thickTop="1">
      <c r="A39" s="10">
        <v>35</v>
      </c>
      <c r="B39" s="30" t="s">
        <v>79</v>
      </c>
      <c r="C39" s="12">
        <v>2</v>
      </c>
      <c r="D39" s="52">
        <v>1</v>
      </c>
      <c r="E39" s="52">
        <v>0</v>
      </c>
      <c r="F39" s="52">
        <v>1</v>
      </c>
      <c r="G39" s="52">
        <v>0</v>
      </c>
    </row>
    <row r="40" spans="1:7" ht="17.25" thickBot="1" thickTop="1">
      <c r="A40" s="10">
        <v>36</v>
      </c>
      <c r="B40" s="30" t="s">
        <v>202</v>
      </c>
      <c r="C40" s="12">
        <v>2</v>
      </c>
      <c r="D40" s="52">
        <v>1</v>
      </c>
      <c r="E40" s="52">
        <v>0</v>
      </c>
      <c r="F40" s="52">
        <v>1</v>
      </c>
      <c r="G40" s="52">
        <v>0</v>
      </c>
    </row>
    <row r="41" spans="1:7" ht="17.25" thickBot="1" thickTop="1">
      <c r="A41" s="10">
        <v>37</v>
      </c>
      <c r="B41" s="30" t="s">
        <v>144</v>
      </c>
      <c r="C41" s="12">
        <v>2</v>
      </c>
      <c r="D41" s="52">
        <v>1</v>
      </c>
      <c r="E41" s="52">
        <v>0</v>
      </c>
      <c r="F41" s="52">
        <v>1</v>
      </c>
      <c r="G41" s="52">
        <v>0</v>
      </c>
    </row>
    <row r="42" spans="1:7" ht="17.25" thickBot="1" thickTop="1">
      <c r="A42" s="10">
        <v>38</v>
      </c>
      <c r="B42" s="30" t="s">
        <v>228</v>
      </c>
      <c r="C42" s="12">
        <v>2</v>
      </c>
      <c r="D42" s="52">
        <v>1</v>
      </c>
      <c r="E42" s="52">
        <v>0</v>
      </c>
      <c r="F42" s="52">
        <v>1</v>
      </c>
      <c r="G42" s="52">
        <v>0</v>
      </c>
    </row>
    <row r="43" spans="2:7" ht="17.25" thickBot="1" thickTop="1">
      <c r="B43" s="13" t="s">
        <v>370</v>
      </c>
      <c r="C43" s="54">
        <v>28</v>
      </c>
      <c r="D43" s="56">
        <v>14</v>
      </c>
      <c r="E43" s="56">
        <v>2</v>
      </c>
      <c r="F43" s="56">
        <v>0</v>
      </c>
      <c r="G43" s="56">
        <v>12</v>
      </c>
    </row>
    <row r="44" spans="2:7" ht="19.5" thickBot="1">
      <c r="B44" s="53" t="s">
        <v>420</v>
      </c>
      <c r="C44" s="55"/>
      <c r="D44" s="57">
        <v>397</v>
      </c>
      <c r="E44" s="57">
        <v>41</v>
      </c>
      <c r="F44" s="57">
        <v>272</v>
      </c>
      <c r="G44" s="57">
        <v>84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B5:B9 B43 B12:B34">
    <cfRule type="expression" priority="3" dxfId="33" stopIfTrue="1">
      <formula>C5&lt;1</formula>
    </cfRule>
  </conditionalFormatting>
  <conditionalFormatting sqref="B10">
    <cfRule type="expression" priority="9" dxfId="33" stopIfTrue="1">
      <formula>C11&lt;1</formula>
    </cfRule>
  </conditionalFormatting>
  <conditionalFormatting sqref="B11">
    <cfRule type="expression" priority="11" dxfId="33" stopIfTrue="1">
      <formula>C10&lt;1</formula>
    </cfRule>
  </conditionalFormatting>
  <conditionalFormatting sqref="D5:G43">
    <cfRule type="cellIs" priority="1" dxfId="34" operator="equal" stopIfTrue="1">
      <formula>0</formula>
    </cfRule>
  </conditionalFormatting>
  <printOptions/>
  <pageMargins left="0.6299212598425197" right="0.4330708661417323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5" customWidth="1"/>
    <col min="2" max="2" width="13.28125" style="15" customWidth="1"/>
    <col min="3" max="3" width="40.140625" style="15" customWidth="1"/>
    <col min="4" max="4" width="36.421875" style="15" customWidth="1"/>
    <col min="5" max="16384" width="9.140625" style="15" customWidth="1"/>
  </cols>
  <sheetData>
    <row r="1" spans="3:5" ht="27.75" customHeight="1" thickBot="1">
      <c r="C1" s="77" t="s">
        <v>17</v>
      </c>
      <c r="D1" s="78"/>
      <c r="E1" s="16"/>
    </row>
    <row r="2" ht="99.75" customHeight="1"/>
    <row r="3" ht="8.25" customHeight="1"/>
    <row r="4" spans="3:4" ht="49.5" customHeight="1">
      <c r="C4" s="17" t="str">
        <f>Competitiva!A1</f>
        <v>25° Scarpinata di Ravacciano</v>
      </c>
      <c r="D4" s="18">
        <f>Competitiva!J1</f>
        <v>42519</v>
      </c>
    </row>
    <row r="5" spans="2:4" ht="27.75" customHeight="1">
      <c r="B5" s="19"/>
      <c r="C5" s="79" t="str">
        <f>Competitiva!E1</f>
        <v>Ravacciano (SI)</v>
      </c>
      <c r="D5" s="80"/>
    </row>
    <row r="6" spans="3:4" ht="27.75" customHeight="1">
      <c r="C6" s="81">
        <f>Competitiva!G1</f>
        <v>12.5</v>
      </c>
      <c r="D6" s="82"/>
    </row>
    <row r="7" spans="3:8" ht="5.25" customHeight="1">
      <c r="C7" s="83"/>
      <c r="D7" s="84"/>
      <c r="F7" s="76" t="str">
        <f>IF(E1&gt;0,IF(D8="","Controlla di aver inserito l'esatto numero di pettorale"," ")," ")</f>
        <v> </v>
      </c>
      <c r="G7" s="76"/>
      <c r="H7" s="76"/>
    </row>
    <row r="8" spans="3:8" ht="16.5" customHeight="1">
      <c r="C8" s="20" t="s">
        <v>8</v>
      </c>
      <c r="D8" s="21">
        <f>IF(ISNA(VLOOKUP($E$1,Competitiva!$B$3:$O$774,2,FALSE))=TRUE,"",(VLOOKUP($E$1,Competitiva!$B$3:$O$774,2,FALSE)))</f>
      </c>
      <c r="F8" s="76"/>
      <c r="G8" s="76"/>
      <c r="H8" s="76"/>
    </row>
    <row r="9" spans="3:8" ht="16.5" customHeight="1">
      <c r="C9" s="20" t="s">
        <v>18</v>
      </c>
      <c r="D9" s="21">
        <f>IF(ISNA(VLOOKUP(E1,Competitiva!$B$3:$Q$774,3,FALSE))=TRUE,"",IF((VLOOKUP(E1,Competitiva!$B$3:$Q$774,3,FALSE))="M","Maschile","Femminile"))</f>
      </c>
      <c r="F9" s="76"/>
      <c r="G9" s="76"/>
      <c r="H9" s="76"/>
    </row>
    <row r="10" spans="3:8" ht="21" customHeight="1">
      <c r="C10" s="20" t="s">
        <v>2</v>
      </c>
      <c r="D10" s="21">
        <f>IF(ISNA(VLOOKUP($E$1,Competitiva!$B$3:$O$774,4,FALSE))=TRUE,"",(VLOOKUP($E$1,Competitiva!$B$3:$O$774,4,FALSE)))</f>
      </c>
      <c r="F10" s="76"/>
      <c r="G10" s="76"/>
      <c r="H10" s="76"/>
    </row>
    <row r="11" spans="3:4" ht="16.5" customHeight="1">
      <c r="C11" s="20" t="str">
        <f>IF(D11=0,"","Tempo")</f>
        <v>Tempo</v>
      </c>
      <c r="D11" s="22">
        <f>IF(ISNA(VLOOKUP($E$1,Competitiva!$B$3:$O$774,6,FALSE))=TRUE,"",(VLOOKUP($E$1,Competitiva!$B$3:$O$774,6,FALSE)))</f>
      </c>
    </row>
    <row r="12" spans="3:4" ht="16.5" customHeight="1">
      <c r="C12" s="20" t="str">
        <f>IF(D11=0,"","Velocità Km/h")</f>
        <v>Velocità Km/h</v>
      </c>
      <c r="D12" s="27">
        <f>IF(D11=0,"",IF(ISNA(VLOOKUP($E$1,Competitiva!$B$3:$O$774,7,FALSE))=TRUE,"",TEXT((VLOOKUP($E$1,Competitiva!$B$3:$O$774,7,FALSE)),"0,000")&amp;" Km/h"))</f>
      </c>
    </row>
    <row r="13" spans="3:4" ht="16.5" customHeight="1">
      <c r="C13" s="20" t="str">
        <f>IF(D12=0,"","Velocità m/Km")</f>
        <v>Velocità m/Km</v>
      </c>
      <c r="D13" s="22">
        <f>IF(ISNA(VLOOKUP($E$1,Competitiva!$B$3:$O$774,8,FALSE))=TRUE,"",(VLOOKUP($E$1,Competitiva!$B$3:$O$774,8,FALSE)))</f>
      </c>
    </row>
    <row r="14" spans="3:4" ht="16.5" customHeight="1">
      <c r="C14" s="20" t="s">
        <v>19</v>
      </c>
      <c r="D14" s="21">
        <f>IF(ISNA(VLOOKUP($E$1,Competitiva!$B$3:$O$774,13,FALSE))=TRUE,"",(VLOOKUP($E$1,Competitiva!$B$3:$O$774,13,FALSE))&amp;IF($D$9="maschile"," °"," ª"))</f>
      </c>
    </row>
    <row r="15" spans="3:4" ht="16.5" customHeight="1">
      <c r="C15" s="24" t="s">
        <v>20</v>
      </c>
      <c r="D15" s="23">
        <f>IF(ISNA(VLOOKUP(E1,Competitiva!$B$3:$Q$774,12,FALSE))=TRUE,"",(VLOOKUP(E1,Competitiva!$B$3:$Q$774,12,FALSE))&amp;IF($D$9="maschile"," °"," ª"))</f>
      </c>
    </row>
    <row r="16" spans="3:4" ht="16.5" customHeight="1">
      <c r="C16" s="20">
        <f>IF(D16="","","Categoria")</f>
      </c>
      <c r="D16" s="21">
        <f>IF(OR(D17="0 °",D17="0 ª"),"",IF(ISNA(VLOOKUP($E$1,Competitiva!$B$3:$O$774,9,FALSE))=TRUE,"",(VLOOKUP($E$1,Competitiva!$B$3:$O$774,9,FALSE))))</f>
      </c>
    </row>
    <row r="17" spans="3:4" ht="16.5" customHeight="1">
      <c r="C17" s="20" t="str">
        <f>IF(OR(D17="0 °",D17="0 ª"),"","Posizione Categoria")</f>
        <v>Posizione Categoria</v>
      </c>
      <c r="D17" s="21">
        <f>IF(ISNA(VLOOKUP($E$1,Competitiva!$B$3:$O$774,10,FALSE))=TRUE,"",(VLOOKUP($E$1,Competitiva!$B$3:$O$774,10,FALSE))&amp;IF($D$9="maschile"," °"," ª"))</f>
      </c>
    </row>
    <row r="18" spans="3:4" ht="16.5" customHeight="1" hidden="1">
      <c r="C18" s="20" t="str">
        <f>IF(D18="","","Cat. Campionato UISP")</f>
        <v>Cat. Campionato UISP</v>
      </c>
      <c r="D18" s="25" t="s">
        <v>28</v>
      </c>
    </row>
    <row r="19" spans="3:4" ht="16.5" customHeight="1" hidden="1">
      <c r="C19" s="20" t="str">
        <f>IF(OR(D19="  ª",D19="  °"),"","Pos. Camp. Naz. UISP")</f>
        <v>Pos. Camp. Naz. UISP</v>
      </c>
      <c r="D19" s="23" t="s">
        <v>27</v>
      </c>
    </row>
    <row r="20" spans="3:4" ht="16.5" customHeight="1" hidden="1">
      <c r="C20" s="20" t="str">
        <f>IF(OR(D20="  ª",D20="  °"),"","Pos. Camp. Reg. UISP")</f>
        <v>Pos. Camp. Reg. UISP</v>
      </c>
      <c r="D20" s="23" t="s">
        <v>29</v>
      </c>
    </row>
    <row r="21" spans="3:4" ht="16.5" customHeight="1" hidden="1">
      <c r="C21" s="20" t="str">
        <f>IF(OR(D21="  ª",D21="  °"),"","Pos. Camp. Prov. UISP")</f>
        <v>Pos. Camp. Prov. UISP</v>
      </c>
      <c r="D21" s="23" t="s">
        <v>30</v>
      </c>
    </row>
    <row r="22" spans="3:4" ht="15.75" customHeight="1">
      <c r="C22" s="20">
        <f>IF(D22="","","Punti")</f>
      </c>
      <c r="D22" s="21">
        <f>IF(ISNA(VLOOKUP($E$1,Competitiva!$B$3:$O$774,11,FALSE))=TRUE,"",(VLOOKUP($E$1,Competitiva!$B$3:$O$774,11,FALSE)))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3" operator="equal" stopIfTrue="1">
      <formula>"  °"</formula>
    </cfRule>
    <cfRule type="cellIs" priority="4" dxfId="33" operator="equal" stopIfTrue="1">
      <formula>"  ª"</formula>
    </cfRule>
  </conditionalFormatting>
  <conditionalFormatting sqref="F7:H10">
    <cfRule type="cellIs" priority="5" dxfId="35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PC1</cp:lastModifiedBy>
  <cp:lastPrinted>2016-05-29T18:10:05Z</cp:lastPrinted>
  <dcterms:created xsi:type="dcterms:W3CDTF">2012-07-08T07:07:27Z</dcterms:created>
  <dcterms:modified xsi:type="dcterms:W3CDTF">2016-05-29T18:12:17Z</dcterms:modified>
  <cp:category/>
  <cp:version/>
  <cp:contentType/>
  <cp:contentStatus/>
</cp:coreProperties>
</file>